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дуева Мария\Desktop\"/>
    </mc:Choice>
  </mc:AlternateContent>
  <bookViews>
    <workbookView xWindow="-120" yWindow="510" windowWidth="19320" windowHeight="11295" tabRatio="599" activeTab="2"/>
  </bookViews>
  <sheets>
    <sheet name="ТЛ" sheetId="14" r:id="rId1"/>
    <sheet name="График" sheetId="4" r:id="rId2"/>
    <sheet name="2 План УП " sheetId="12" r:id="rId3"/>
  </sheets>
  <definedNames>
    <definedName name="_xlnm.Print_Titles" localSheetId="2">'2 План УП '!$2:$8</definedName>
    <definedName name="_xlnm.Print_Area" localSheetId="2">'2 План УП '!$A$1:$Q$88</definedName>
    <definedName name="_xlnm.Print_Area" localSheetId="1">График!$A$1:$CS$55</definedName>
  </definedNames>
  <calcPr calcId="152511"/>
</workbook>
</file>

<file path=xl/calcChain.xml><?xml version="1.0" encoding="utf-8"?>
<calcChain xmlns="http://schemas.openxmlformats.org/spreadsheetml/2006/main">
  <c r="E11" i="12" l="1"/>
  <c r="E16" i="12" l="1"/>
  <c r="D16" i="12" s="1"/>
  <c r="E15" i="12"/>
  <c r="D15" i="12" s="1"/>
  <c r="D11" i="12"/>
  <c r="F24" i="12" l="1"/>
  <c r="E22" i="12"/>
  <c r="D22" i="12" s="1"/>
  <c r="Q19" i="12"/>
  <c r="P19" i="12"/>
  <c r="O19" i="12"/>
  <c r="N19" i="12"/>
  <c r="M19" i="12"/>
  <c r="L19" i="12"/>
  <c r="G19" i="12"/>
  <c r="E13" i="12"/>
  <c r="D13" i="12" s="1"/>
  <c r="E12" i="12"/>
  <c r="D12" i="12" s="1"/>
  <c r="Q10" i="12" l="1"/>
  <c r="Q9" i="12" s="1"/>
  <c r="P10" i="12"/>
  <c r="P9" i="12" s="1"/>
  <c r="O10" i="12"/>
  <c r="N10" i="12"/>
  <c r="N9" i="12" s="1"/>
  <c r="M10" i="12"/>
  <c r="M9" i="12" s="1"/>
  <c r="L10" i="12"/>
  <c r="L9" i="12" s="1"/>
  <c r="F9" i="12"/>
  <c r="O9" i="12"/>
  <c r="E26" i="12"/>
  <c r="H26" i="12"/>
  <c r="I26" i="12"/>
  <c r="J26" i="12"/>
  <c r="K26" i="12"/>
  <c r="L26" i="12"/>
  <c r="G24" i="12" s="1"/>
  <c r="M26" i="12"/>
  <c r="N26" i="12"/>
  <c r="O26" i="12"/>
  <c r="P26" i="12"/>
  <c r="Q26" i="12"/>
  <c r="H35" i="12"/>
  <c r="E33" i="12"/>
  <c r="D33" i="12" s="1"/>
  <c r="E32" i="12"/>
  <c r="F69" i="12"/>
  <c r="D69" i="12" s="1"/>
  <c r="F68" i="12"/>
  <c r="E68" i="12" s="1"/>
  <c r="D68" i="12" s="1"/>
  <c r="F64" i="12"/>
  <c r="F65" i="12"/>
  <c r="F66" i="12"/>
  <c r="F60" i="12"/>
  <c r="F61" i="12"/>
  <c r="F52" i="12"/>
  <c r="F53" i="12"/>
  <c r="D53" i="12" s="1"/>
  <c r="F51" i="12"/>
  <c r="E51" i="12" s="1"/>
  <c r="F56" i="12"/>
  <c r="F57" i="12"/>
  <c r="D57" i="12" s="1"/>
  <c r="F55" i="12"/>
  <c r="E55" i="12" s="1"/>
  <c r="D55" i="12" s="1"/>
  <c r="F37" i="12"/>
  <c r="E37" i="12" s="1"/>
  <c r="D37" i="12" s="1"/>
  <c r="F38" i="12"/>
  <c r="E38" i="12" s="1"/>
  <c r="D38" i="12" s="1"/>
  <c r="F39" i="12"/>
  <c r="E39" i="12" s="1"/>
  <c r="D39" i="12" s="1"/>
  <c r="F40" i="12"/>
  <c r="E40" i="12" s="1"/>
  <c r="D40" i="12" s="1"/>
  <c r="F41" i="12"/>
  <c r="E41" i="12" s="1"/>
  <c r="D41" i="12" s="1"/>
  <c r="F42" i="12"/>
  <c r="E42" i="12" s="1"/>
  <c r="D42" i="12" s="1"/>
  <c r="F43" i="12"/>
  <c r="E43" i="12" s="1"/>
  <c r="D43" i="12" s="1"/>
  <c r="F44" i="12"/>
  <c r="E44" i="12" s="1"/>
  <c r="D44" i="12" s="1"/>
  <c r="F48" i="12"/>
  <c r="D48" i="12" s="1"/>
  <c r="F49" i="12"/>
  <c r="D49" i="12" s="1"/>
  <c r="F47" i="12"/>
  <c r="E47" i="12" s="1"/>
  <c r="D47" i="12" s="1"/>
  <c r="D27" i="12"/>
  <c r="D32" i="12"/>
  <c r="E63" i="12"/>
  <c r="D63" i="12" s="1"/>
  <c r="D62" i="12" s="1"/>
  <c r="P58" i="12"/>
  <c r="I35" i="12"/>
  <c r="J35" i="12"/>
  <c r="K35" i="12"/>
  <c r="L35" i="12"/>
  <c r="M35" i="12"/>
  <c r="N35" i="12"/>
  <c r="O35" i="12"/>
  <c r="P35" i="12"/>
  <c r="Q35" i="12"/>
  <c r="G40" i="12"/>
  <c r="F36" i="12"/>
  <c r="F28" i="12"/>
  <c r="D28" i="12" s="1"/>
  <c r="F29" i="12"/>
  <c r="D29" i="12" s="1"/>
  <c r="F30" i="12"/>
  <c r="D30" i="12" s="1"/>
  <c r="G67" i="12"/>
  <c r="H67" i="12"/>
  <c r="I67" i="12"/>
  <c r="J67" i="12"/>
  <c r="K67" i="12"/>
  <c r="L67" i="12"/>
  <c r="M67" i="12"/>
  <c r="N67" i="12"/>
  <c r="O67" i="12"/>
  <c r="P67" i="12"/>
  <c r="Q67" i="12"/>
  <c r="G62" i="12"/>
  <c r="H62" i="12"/>
  <c r="I62" i="12"/>
  <c r="J62" i="12"/>
  <c r="K62" i="12"/>
  <c r="L62" i="12"/>
  <c r="M62" i="12"/>
  <c r="N62" i="12"/>
  <c r="O62" i="12"/>
  <c r="P62" i="12"/>
  <c r="Q62" i="12"/>
  <c r="G58" i="12"/>
  <c r="H58" i="12"/>
  <c r="I58" i="12"/>
  <c r="J58" i="12"/>
  <c r="K58" i="12"/>
  <c r="L58" i="12"/>
  <c r="M58" i="12"/>
  <c r="N58" i="12"/>
  <c r="O58" i="12"/>
  <c r="Q58" i="12"/>
  <c r="H54" i="12"/>
  <c r="J54" i="12"/>
  <c r="K54" i="12"/>
  <c r="L54" i="12"/>
  <c r="M54" i="12"/>
  <c r="N54" i="12"/>
  <c r="O54" i="12"/>
  <c r="P54" i="12"/>
  <c r="Q54" i="12"/>
  <c r="H50" i="12"/>
  <c r="I50" i="12"/>
  <c r="J50" i="12"/>
  <c r="K50" i="12"/>
  <c r="L50" i="12"/>
  <c r="M50" i="12"/>
  <c r="N50" i="12"/>
  <c r="O50" i="12"/>
  <c r="P50" i="12"/>
  <c r="Q50" i="12"/>
  <c r="H46" i="12"/>
  <c r="I46" i="12"/>
  <c r="J46" i="12"/>
  <c r="K46" i="12"/>
  <c r="L46" i="12"/>
  <c r="M46" i="12"/>
  <c r="N46" i="12"/>
  <c r="O46" i="12"/>
  <c r="P46" i="12"/>
  <c r="CR19" i="4"/>
  <c r="CR16" i="4"/>
  <c r="CR17" i="4"/>
  <c r="CR18" i="4"/>
  <c r="CJ21" i="4"/>
  <c r="CK21" i="4"/>
  <c r="CL21" i="4"/>
  <c r="CM21" i="4"/>
  <c r="CN21" i="4"/>
  <c r="CO21" i="4"/>
  <c r="CP21" i="4"/>
  <c r="CQ21" i="4"/>
  <c r="H31" i="12"/>
  <c r="I31" i="12"/>
  <c r="J31" i="12"/>
  <c r="K31" i="12"/>
  <c r="L31" i="12"/>
  <c r="M31" i="12"/>
  <c r="N31" i="12"/>
  <c r="O31" i="12"/>
  <c r="P31" i="12"/>
  <c r="Q31" i="12"/>
  <c r="Q46" i="12"/>
  <c r="G57" i="12"/>
  <c r="G36" i="12"/>
  <c r="G35" i="12" s="1"/>
  <c r="G48" i="12"/>
  <c r="G53" i="12"/>
  <c r="G56" i="12"/>
  <c r="G54" i="12" s="1"/>
  <c r="G51" i="12"/>
  <c r="G50" i="12" s="1"/>
  <c r="G47" i="12"/>
  <c r="G46" i="12" s="1"/>
  <c r="G27" i="12"/>
  <c r="G26" i="12" s="1"/>
  <c r="G29" i="12"/>
  <c r="G30" i="12"/>
  <c r="G28" i="12"/>
  <c r="G33" i="12"/>
  <c r="G38" i="12"/>
  <c r="G41" i="12"/>
  <c r="G43" i="12"/>
  <c r="G32" i="12"/>
  <c r="G31" i="12" s="1"/>
  <c r="G37" i="12"/>
  <c r="G39" i="12"/>
  <c r="G42" i="12"/>
  <c r="F31" i="12"/>
  <c r="F58" i="12" l="1"/>
  <c r="D26" i="12"/>
  <c r="D67" i="12"/>
  <c r="F26" i="12"/>
  <c r="G10" i="12"/>
  <c r="G9" i="12" s="1"/>
  <c r="E31" i="12"/>
  <c r="P45" i="12"/>
  <c r="P34" i="12" s="1"/>
  <c r="P74" i="12" s="1"/>
  <c r="P23" i="12" s="1"/>
  <c r="J45" i="12"/>
  <c r="J34" i="12" s="1"/>
  <c r="D46" i="12"/>
  <c r="E59" i="12"/>
  <c r="M45" i="12"/>
  <c r="M34" i="12" s="1"/>
  <c r="M74" i="12" s="1"/>
  <c r="M23" i="12" s="1"/>
  <c r="F35" i="12"/>
  <c r="E54" i="12"/>
  <c r="G45" i="12"/>
  <c r="G34" i="12" s="1"/>
  <c r="L45" i="12"/>
  <c r="L34" i="12" s="1"/>
  <c r="L74" i="12" s="1"/>
  <c r="L23" i="12" s="1"/>
  <c r="F62" i="12"/>
  <c r="O45" i="12"/>
  <c r="O34" i="12" s="1"/>
  <c r="O74" i="12" s="1"/>
  <c r="O23" i="12" s="1"/>
  <c r="F54" i="12"/>
  <c r="E62" i="12"/>
  <c r="CH21" i="4"/>
  <c r="F67" i="12"/>
  <c r="D56" i="12"/>
  <c r="D54" i="12" s="1"/>
  <c r="F50" i="12"/>
  <c r="F46" i="12"/>
  <c r="E46" i="12"/>
  <c r="D31" i="12"/>
  <c r="Q45" i="12"/>
  <c r="Q34" i="12" s="1"/>
  <c r="Q74" i="12" s="1"/>
  <c r="Q23" i="12" s="1"/>
  <c r="N45" i="12"/>
  <c r="N34" i="12" s="1"/>
  <c r="N74" i="12" s="1"/>
  <c r="N23" i="12" s="1"/>
  <c r="H45" i="12"/>
  <c r="H34" i="12" s="1"/>
  <c r="H74" i="12" s="1"/>
  <c r="H23" i="12" s="1"/>
  <c r="K45" i="12"/>
  <c r="K34" i="12" s="1"/>
  <c r="I34" i="12"/>
  <c r="I74" i="12" s="1"/>
  <c r="CR21" i="4"/>
  <c r="E36" i="12"/>
  <c r="E35" i="12" s="1"/>
  <c r="E67" i="12"/>
  <c r="G74" i="12" l="1"/>
  <c r="G23" i="12" s="1"/>
  <c r="O75" i="12"/>
  <c r="N75" i="12"/>
  <c r="Q75" i="12"/>
  <c r="L75" i="12"/>
  <c r="M75" i="12"/>
  <c r="P75" i="12"/>
  <c r="J74" i="12"/>
  <c r="J75" i="12" s="1"/>
  <c r="E58" i="12"/>
  <c r="D59" i="12"/>
  <c r="D58" i="12" s="1"/>
  <c r="K74" i="12"/>
  <c r="K75" i="12" s="1"/>
  <c r="F45" i="12"/>
  <c r="F34" i="12" s="1"/>
  <c r="E50" i="12"/>
  <c r="D51" i="12"/>
  <c r="D50" i="12" s="1"/>
  <c r="D36" i="12"/>
  <c r="D35" i="12" l="1"/>
  <c r="D45" i="12"/>
  <c r="F74" i="12"/>
  <c r="F23" i="12" s="1"/>
  <c r="E45" i="12"/>
  <c r="D34" i="12" l="1"/>
  <c r="D74" i="12" s="1"/>
  <c r="D23" i="12" s="1"/>
  <c r="E34" i="12"/>
  <c r="E74" i="12" s="1"/>
  <c r="E23" i="12" s="1"/>
</calcChain>
</file>

<file path=xl/sharedStrings.xml><?xml version="1.0" encoding="utf-8"?>
<sst xmlns="http://schemas.openxmlformats.org/spreadsheetml/2006/main" count="362" uniqueCount="259">
  <si>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</si>
  <si>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</si>
  <si>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</si>
  <si>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</si>
  <si>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</si>
  <si>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</si>
  <si>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</si>
  <si>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</si>
  <si>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</si>
  <si>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</si>
  <si>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</si>
  <si>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</si>
  <si>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</si>
  <si>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</si>
  <si>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</si>
  <si>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</si>
  <si>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</si>
  <si>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</si>
  <si>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</si>
  <si>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</si>
  <si>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</si>
  <si>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</si>
  <si>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</si>
  <si>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</si>
  <si>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</si>
  <si>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</si>
  <si>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</si>
  <si>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</si>
  <si>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</si>
  <si>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</si>
  <si>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</si>
  <si>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</si>
  <si>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</si>
  <si>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</si>
  <si>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</si>
  <si>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</si>
  <si>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</si>
  <si>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</si>
  <si>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</si>
  <si>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</si>
  <si>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</si>
  <si>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</si>
  <si>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</si>
  <si>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</si>
  <si>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</si>
  <si>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</si>
  <si>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</si>
  <si>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</si>
  <si>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</si>
  <si>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</si>
  <si>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</si>
  <si>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</si>
  <si>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</si>
  <si>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</si>
  <si>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</si>
  <si>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</si>
  <si>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</si>
  <si>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</si>
  <si>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</si>
  <si>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</si>
  <si>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</si>
  <si>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</si>
  <si>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</si>
  <si>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</si>
  <si>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</si>
  <si>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</si>
  <si>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</si>
  <si>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</si>
  <si>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</si>
  <si>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</si>
  <si>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</si>
  <si>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</si>
  <si>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</si>
  <si>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</si>
  <si>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</si>
  <si>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</si>
  <si>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</si>
  <si>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</si>
  <si>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</si>
  <si>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</si>
  <si>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</si>
  <si>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</si>
  <si>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</si>
  <si>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Математика</t>
  </si>
  <si>
    <t>Информатика</t>
  </si>
  <si>
    <t>ЕН.02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</si>
  <si>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</si>
  <si>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</si>
  <si>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</si>
  <si>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</si>
  <si>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Инженерная графика</t>
  </si>
  <si>
    <t>Безопасность жизнедеятельности</t>
  </si>
  <si>
    <t>Охрана труда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</si>
  <si>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</si>
  <si>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</si>
  <si>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</si>
  <si>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</si>
  <si>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</si>
  <si>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</si>
  <si>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</si>
  <si>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</si>
  <si>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</si>
  <si>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</si>
  <si>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</si>
  <si>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</si>
  <si>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</si>
  <si>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</si>
  <si>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</si>
  <si>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</si>
  <si>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</si>
  <si>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</si>
  <si>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</si>
  <si>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</si>
  <si>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</si>
  <si>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</si>
  <si>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Защита ВКР</t>
  </si>
  <si>
    <t>ПМ.04</t>
  </si>
  <si>
    <t>-защита ВКР</t>
  </si>
  <si>
    <t>-подготовкак ВКР</t>
  </si>
  <si>
    <t>подготовка ВКР</t>
  </si>
  <si>
    <t>1 курс</t>
  </si>
  <si>
    <t>2 курс</t>
  </si>
  <si>
    <t>3 курс</t>
  </si>
  <si>
    <t>4 курс</t>
  </si>
  <si>
    <t>нед.</t>
  </si>
  <si>
    <t xml:space="preserve">Русский язык </t>
  </si>
  <si>
    <t>Литература</t>
  </si>
  <si>
    <t>Основы безопасности жизнедеятельности</t>
  </si>
  <si>
    <t>Физика</t>
  </si>
  <si>
    <t>Формы промежуточной аттестации</t>
  </si>
  <si>
    <t>Учебная нагрузка обучающихся (час)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</si>
  <si>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</si>
  <si>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</si>
  <si>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</si>
  <si>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</si>
  <si>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</si>
  <si>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</si>
  <si>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</si>
  <si>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</si>
  <si>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</si>
  <si>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</si>
  <si>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</si>
  <si>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  цикл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</si>
  <si>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</si>
  <si>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</si>
  <si>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</si>
  <si>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</si>
  <si>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</si>
  <si>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</si>
  <si>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</si>
  <si>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</si>
  <si>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</si>
  <si>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</si>
  <si>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</si>
  <si>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</si>
  <si>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</si>
  <si>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</si>
  <si>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</si>
  <si>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</si>
  <si>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</si>
  <si>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</si>
  <si>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</si>
  <si>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Организация деятельности коллектива исполнителей</t>
  </si>
  <si>
    <t>без1курса</t>
  </si>
  <si>
    <t>ПМ.05</t>
  </si>
  <si>
    <t>МДК.03.01</t>
  </si>
  <si>
    <t>20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</si>
  <si>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</si>
  <si>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</si>
  <si>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</si>
  <si>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</si>
  <si>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6 нед</t>
  </si>
  <si>
    <t>4 нед</t>
  </si>
  <si>
    <t>Недельная нагрузка, час</t>
  </si>
  <si>
    <t>э</t>
  </si>
  <si>
    <t>1.Программа базовой подготовки</t>
  </si>
  <si>
    <t>уч</t>
  </si>
  <si>
    <t>-учебная практика</t>
  </si>
  <si>
    <t>Производственная практика (по профилю специальности)</t>
  </si>
  <si>
    <t>Выполнение работ по профессии 18511 Слесарь по ремонту автомобилей</t>
  </si>
  <si>
    <t>Технология выполнения общеслесарных работ</t>
  </si>
  <si>
    <t>ПП.03</t>
  </si>
  <si>
    <t>Теоретические и практические основы вождения автомобиля</t>
  </si>
  <si>
    <t>Производственная практика (преддипломная)</t>
  </si>
  <si>
    <t>лаб. и прак. Занятий</t>
  </si>
  <si>
    <t>производств. практики</t>
  </si>
  <si>
    <t>преддипломн. практики</t>
  </si>
  <si>
    <t>1.1. Дипломный проект</t>
  </si>
  <si>
    <t>Выполнение дипломного проекта с 18.05 по 14.06 (всего 4 нед.)</t>
  </si>
  <si>
    <t>Защита дипломного проекта с 15.06 по 27.06 (всего 2 нед.)</t>
  </si>
  <si>
    <t>-/2/-</t>
  </si>
  <si>
    <t>з,з,з,з,з,дз</t>
  </si>
  <si>
    <t>-,э</t>
  </si>
  <si>
    <t>Распределение  обязательной (аудиторной) нагрузки по курсам и семестрам/триместрам (час. в семестр/триместр)</t>
  </si>
  <si>
    <t>самостоятельная учебная работа</t>
  </si>
  <si>
    <t>8</t>
  </si>
  <si>
    <t>УП.05</t>
  </si>
  <si>
    <t>э(к)</t>
  </si>
  <si>
    <t>МДК.05.01</t>
  </si>
  <si>
    <t>-,дз,-,дз,-,дз</t>
  </si>
  <si>
    <t>ПП.05</t>
  </si>
  <si>
    <t>МДК.04.01</t>
  </si>
  <si>
    <t>-,дз</t>
  </si>
  <si>
    <t xml:space="preserve">3. План учебного процесса </t>
  </si>
  <si>
    <t>Общепрофессиональные дисциплины</t>
  </si>
  <si>
    <t>п</t>
  </si>
  <si>
    <t>Выполнение работ по профессии 11442 Водитель автомобиля</t>
  </si>
  <si>
    <t>Эксплуатация транспортного электрооборудования и автоматики</t>
  </si>
  <si>
    <t>Конструкция, техническое обслуживание и ремонт
транспортного электрооборудования и автоматики</t>
  </si>
  <si>
    <t>Организация работы подразделения организации и управление ею</t>
  </si>
  <si>
    <t>Участие в конструкторско-технологической работе</t>
  </si>
  <si>
    <t>Участие в разработке технологических процессов производства и ремонта изделий транспортного электрооборудования и автоматики</t>
  </si>
  <si>
    <t>Проведение диагностирования транспортного электрооборудования и автоматики</t>
  </si>
  <si>
    <t>Диагностирование деталей, узлов, изделий и систем транспортного электрооборудования и автоматики</t>
  </si>
  <si>
    <t>ПМ.06</t>
  </si>
  <si>
    <t>МДК.06.01.</t>
  </si>
  <si>
    <t>Введение в специальность</t>
  </si>
  <si>
    <t>ПП.04</t>
  </si>
  <si>
    <t>з,дз</t>
  </si>
  <si>
    <t>з</t>
  </si>
  <si>
    <t>-,-, э</t>
  </si>
  <si>
    <t>-/11/12</t>
  </si>
  <si>
    <t>1/6/2</t>
  </si>
  <si>
    <t>1/17/14</t>
  </si>
  <si>
    <t>5/6/-</t>
  </si>
  <si>
    <t>начало второго семестра</t>
  </si>
  <si>
    <t>УП.06</t>
  </si>
  <si>
    <r>
      <t xml:space="preserve">Консультации </t>
    </r>
    <r>
      <rPr>
        <sz val="8"/>
        <rFont val="Arial Cyr"/>
        <family val="2"/>
        <charset val="204"/>
      </rPr>
      <t>из расчета 4 часа на одного обучающегося, на каждый учебный год</t>
    </r>
  </si>
  <si>
    <t xml:space="preserve">Информатика </t>
  </si>
  <si>
    <t xml:space="preserve">           </t>
  </si>
  <si>
    <t>Астрономия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</si>
  <si>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</si>
  <si>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</si>
  <si>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</si>
  <si>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</si>
  <si>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</si>
  <si>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</si>
  <si>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</si>
  <si>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</si>
  <si>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</si>
  <si>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</si>
  <si>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</si>
  <si>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Учебные предметы по выбору из обязательных предметных областей</t>
  </si>
  <si>
    <t>УПВ.01</t>
  </si>
  <si>
    <t>УПВ.02</t>
  </si>
  <si>
    <t>УПВ.03</t>
  </si>
  <si>
    <t>Обязательная и вариативная части циклов ОПОП</t>
  </si>
  <si>
    <t>1/22/17</t>
  </si>
  <si>
    <t>ДК.00</t>
  </si>
  <si>
    <t>ДК.01</t>
  </si>
  <si>
    <t>Основы проектной деятельности</t>
  </si>
  <si>
    <t>1/5/3</t>
  </si>
  <si>
    <t xml:space="preserve">Дополнительные курсы </t>
  </si>
  <si>
    <t>Родная литература</t>
  </si>
  <si>
    <t>-/1/-</t>
  </si>
  <si>
    <t>-/1/2</t>
  </si>
  <si>
    <t>1/7/5</t>
  </si>
  <si>
    <t>Вовзаимодействии с преподавателем</t>
  </si>
  <si>
    <t>7/32/19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</si>
</sst>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b/>
      <sz val="7"/>
      <name val="Times New Roman"/>
      <family val="1"/>
    </font>
    <font>
      <sz val="8"/>
      <name val="Arial Cyr"/>
      <charset val="204"/>
    </font>
    <font>
      <sz val="7"/>
      <name val="Times New Roman"/>
      <family val="1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7"/>
      <name val="Times New Roman"/>
      <family val="1"/>
      <charset val="204"/>
    </font>
    <font>
      <b/>
      <sz val="7"/>
      <color indexed="10"/>
      <name val="Times New Roman"/>
      <family val="1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7"/>
      <name val="Times New Roman"/>
      <family val="1"/>
      <charset val="204"/>
    </font>
    <font>
      <b/>
      <sz val="10"/>
      <name val="Arial Cyr"/>
      <family val="2"/>
      <charset val="204"/>
    </font>
    <font>
      <sz val="8"/>
      <color rgb="FF0070C0"/>
      <name val="Arial Cyr"/>
      <family val="2"/>
      <charset val="204"/>
    </font>
    <font>
      <sz val="8"/>
      <color rgb="FF0070C0"/>
      <name val="Arial Cyr"/>
      <charset val="204"/>
    </font>
    <font>
      <sz val="8"/>
      <color rgb="FFFF0000"/>
      <name val="Arial Cyr"/>
      <family val="2"/>
      <charset val="204"/>
    </font>
    <font>
      <b/>
      <sz val="8"/>
      <color rgb="FFFF0000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top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vertical="center"/>
    </xf>
    <xf numFmtId="49" fontId="7" fillId="6" borderId="0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0" fontId="4" fillId="0" borderId="10" xfId="0" applyFont="1" applyBorder="1" applyAlignment="1">
      <alignment horizontal="center" vertical="center"/>
    </xf>
    <xf numFmtId="0" fontId="0" fillId="6" borderId="0" xfId="0" applyFill="1"/>
    <xf numFmtId="0" fontId="1" fillId="0" borderId="4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textRotation="90" wrapText="1"/>
    </xf>
    <xf numFmtId="164" fontId="6" fillId="0" borderId="0" xfId="0" applyNumberFormat="1" applyFont="1"/>
    <xf numFmtId="1" fontId="16" fillId="0" borderId="1" xfId="0" applyNumberFormat="1" applyFont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18" fillId="0" borderId="0" xfId="0" applyFont="1" applyBorder="1"/>
    <xf numFmtId="1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8" fillId="0" borderId="0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/>
    </xf>
    <xf numFmtId="0" fontId="14" fillId="0" borderId="0" xfId="0" applyFont="1" applyFill="1"/>
    <xf numFmtId="0" fontId="5" fillId="0" borderId="6" xfId="0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49" fontId="17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/>
    </xf>
    <xf numFmtId="49" fontId="17" fillId="11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right" vertical="center" wrapText="1"/>
    </xf>
    <xf numFmtId="1" fontId="4" fillId="12" borderId="1" xfId="0" applyNumberFormat="1" applyFont="1" applyFill="1" applyBorder="1" applyAlignment="1">
      <alignment horizontal="center" vertical="center"/>
    </xf>
    <xf numFmtId="49" fontId="17" fillId="13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2" fontId="4" fillId="12" borderId="1" xfId="0" applyNumberFormat="1" applyFont="1" applyFill="1" applyBorder="1" applyAlignment="1">
      <alignment horizontal="center" vertical="center"/>
    </xf>
    <xf numFmtId="0" fontId="5" fillId="15" borderId="0" xfId="0" applyFont="1" applyFill="1" applyBorder="1"/>
    <xf numFmtId="49" fontId="14" fillId="15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9" fontId="17" fillId="12" borderId="1" xfId="0" applyNumberFormat="1" applyFont="1" applyFill="1" applyBorder="1" applyAlignment="1">
      <alignment horizontal="center" vertical="center"/>
    </xf>
    <xf numFmtId="49" fontId="0" fillId="14" borderId="1" xfId="0" applyNumberFormat="1" applyFont="1" applyFill="1" applyBorder="1" applyAlignment="1">
      <alignment horizontal="center" vertical="center"/>
    </xf>
    <xf numFmtId="49" fontId="14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14" fillId="0" borderId="0" xfId="0" applyNumberFormat="1" applyFont="1" applyFill="1"/>
    <xf numFmtId="0" fontId="3" fillId="16" borderId="1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164" fontId="16" fillId="6" borderId="1" xfId="0" applyNumberFormat="1" applyFont="1" applyFill="1" applyBorder="1" applyAlignment="1">
      <alignment horizontal="left" vertical="center" wrapText="1"/>
    </xf>
    <xf numFmtId="164" fontId="16" fillId="15" borderId="1" xfId="0" applyNumberFormat="1" applyFont="1" applyFill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10" fillId="14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16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17" borderId="1" xfId="0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left" wrapText="1"/>
    </xf>
    <xf numFmtId="2" fontId="4" fillId="11" borderId="1" xfId="0" applyNumberFormat="1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/>
    </xf>
    <xf numFmtId="2" fontId="2" fillId="15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" fontId="2" fillId="1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3" fillId="11" borderId="1" xfId="0" applyNumberFormat="1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64" fontId="3" fillId="16" borderId="10" xfId="0" applyNumberFormat="1" applyFont="1" applyFill="1" applyBorder="1" applyAlignment="1">
      <alignment horizontal="center" vertical="center" wrapText="1"/>
    </xf>
    <xf numFmtId="164" fontId="3" fillId="16" borderId="15" xfId="0" applyNumberFormat="1" applyFont="1" applyFill="1" applyBorder="1" applyAlignment="1">
      <alignment horizontal="center" vertical="center" wrapText="1"/>
    </xf>
    <xf numFmtId="164" fontId="3" fillId="16" borderId="9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8" fillId="0" borderId="2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14" fontId="1" fillId="0" borderId="2" xfId="0" applyNumberFormat="1" applyFont="1" applyBorder="1" applyAlignment="1">
      <alignment horizontal="center" vertical="center" textRotation="90" wrapText="1"/>
    </xf>
    <xf numFmtId="14" fontId="1" fillId="0" borderId="4" xfId="0" applyNumberFormat="1" applyFont="1" applyBorder="1" applyAlignment="1">
      <alignment horizontal="center" vertical="center" textRotation="90" wrapText="1"/>
    </xf>
    <xf numFmtId="14" fontId="1" fillId="0" borderId="3" xfId="0" applyNumberFormat="1" applyFont="1" applyBorder="1" applyAlignment="1">
      <alignment horizontal="center" vertical="center" textRotation="90" wrapText="1"/>
    </xf>
    <xf numFmtId="1" fontId="1" fillId="17" borderId="5" xfId="0" applyNumberFormat="1" applyFont="1" applyFill="1" applyBorder="1" applyAlignment="1">
      <alignment horizontal="center" vertical="center" wrapText="1"/>
    </xf>
    <xf numFmtId="1" fontId="1" fillId="17" borderId="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left" vertical="center" wrapText="1"/>
    </xf>
    <xf numFmtId="0" fontId="3" fillId="15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textRotation="90" wrapText="1"/>
    </xf>
    <xf numFmtId="0" fontId="1" fillId="9" borderId="9" xfId="0" applyFont="1" applyFill="1" applyBorder="1" applyAlignment="1">
      <alignment vertical="center" textRotation="90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16" borderId="9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9" borderId="9" xfId="0" applyFont="1" applyFill="1" applyBorder="1" applyAlignment="1">
      <alignment horizontal="center" vertical="center" textRotation="90" wrapText="1"/>
    </xf>
    <xf numFmtId="1" fontId="1" fillId="17" borderId="10" xfId="0" applyNumberFormat="1" applyFont="1" applyFill="1" applyBorder="1" applyAlignment="1">
      <alignment horizontal="center" vertical="center" wrapText="1"/>
    </xf>
    <xf numFmtId="1" fontId="1" fillId="17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3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4" fillId="0" borderId="6" xfId="0" applyFont="1" applyBorder="1" applyAlignment="1">
      <alignment horizontal="center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8" borderId="4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407269</xdr:colOff>
      <xdr:row>62</xdr:row>
      <xdr:rowOff>19050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869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47625</xdr:colOff>
      <xdr:row>23</xdr:row>
      <xdr:rowOff>0</xdr:rowOff>
    </xdr:from>
    <xdr:to>
      <xdr:col>38</xdr:col>
      <xdr:colOff>19050</xdr:colOff>
      <xdr:row>24</xdr:row>
      <xdr:rowOff>76200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3638550" y="2647950"/>
          <a:ext cx="571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120015</xdr:colOff>
      <xdr:row>2</xdr:row>
      <xdr:rowOff>144780</xdr:rowOff>
    </xdr:from>
    <xdr:to>
      <xdr:col>28</xdr:col>
      <xdr:colOff>49513</xdr:colOff>
      <xdr:row>5</xdr:row>
      <xdr:rowOff>240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81940" y="1653540"/>
          <a:ext cx="24155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85</xdr:col>
      <xdr:colOff>60960</xdr:colOff>
      <xdr:row>1</xdr:row>
      <xdr:rowOff>148590</xdr:rowOff>
    </xdr:from>
    <xdr:to>
      <xdr:col>95</xdr:col>
      <xdr:colOff>188625</xdr:colOff>
      <xdr:row>4</xdr:row>
      <xdr:rowOff>38320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8237220" y="1501140"/>
          <a:ext cx="182118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96</xdr:col>
      <xdr:colOff>363855</xdr:colOff>
      <xdr:row>3</xdr:row>
      <xdr:rowOff>135313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1882140" y="0"/>
          <a:ext cx="8549640" cy="1821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26"/>
  <sheetViews>
    <sheetView view="pageBreakPreview" zoomScaleNormal="125" zoomScaleSheetLayoutView="100" workbookViewId="0">
      <selection activeCell="L56" sqref="L56"/>
    </sheetView>
  </sheetViews>
  <sheetFormatPr defaultRowHeight="12.75" x14ac:dyDescent="0.2"/>
  <cols>
    <col min="1" max="5" width="2.140625" customWidth="1"/>
    <col min="6" max="6" width="2.28515625" customWidth="1"/>
    <col min="7" max="8" width="2.140625" customWidth="1"/>
    <col min="9" max="10" width="1.28515625" customWidth="1"/>
    <col min="11" max="11" width="0.7109375" customWidth="1"/>
    <col min="12" max="12" width="1.42578125" customWidth="1"/>
    <col min="13" max="13" width="0.7109375" customWidth="1"/>
    <col min="14" max="14" width="1.42578125" customWidth="1"/>
    <col min="15" max="16" width="2.140625" customWidth="1"/>
    <col min="17" max="17" width="0.7109375" customWidth="1"/>
    <col min="18" max="18" width="0.28515625" customWidth="1"/>
    <col min="19" max="19" width="1.140625" customWidth="1"/>
    <col min="20" max="20" width="0.7109375" customWidth="1"/>
    <col min="21" max="21" width="0.28515625" customWidth="1"/>
    <col min="22" max="26" width="1.28515625" customWidth="1"/>
    <col min="27" max="28" width="1.5703125" customWidth="1"/>
    <col min="29" max="32" width="1.140625" customWidth="1"/>
    <col min="33" max="34" width="2.140625" customWidth="1"/>
    <col min="35" max="36" width="1.28515625" customWidth="1"/>
    <col min="37" max="37" width="2.140625" customWidth="1"/>
    <col min="38" max="39" width="1.28515625" customWidth="1"/>
    <col min="40" max="40" width="2.5703125" customWidth="1"/>
    <col min="41" max="42" width="1.28515625" customWidth="1"/>
    <col min="43" max="43" width="2.140625" customWidth="1"/>
    <col min="44" max="46" width="1.140625" customWidth="1"/>
    <col min="47" max="47" width="0.7109375" customWidth="1"/>
    <col min="48" max="48" width="0.28515625" customWidth="1"/>
    <col min="49" max="49" width="1.5703125" customWidth="1"/>
    <col min="50" max="50" width="1.85546875" customWidth="1"/>
    <col min="51" max="51" width="1.7109375" customWidth="1"/>
    <col min="52" max="52" width="1.42578125" customWidth="1"/>
    <col min="53" max="53" width="2.140625" customWidth="1"/>
    <col min="54" max="54" width="1.42578125" customWidth="1"/>
    <col min="55" max="56" width="1.140625" customWidth="1"/>
    <col min="57" max="57" width="1.28515625" customWidth="1"/>
    <col min="58" max="58" width="1.140625" customWidth="1"/>
    <col min="59" max="59" width="0.28515625" customWidth="1"/>
    <col min="60" max="60" width="0.7109375" customWidth="1"/>
    <col min="61" max="61" width="2" customWidth="1"/>
    <col min="62" max="62" width="1.140625" customWidth="1"/>
    <col min="63" max="64" width="2.140625" customWidth="1"/>
    <col min="65" max="66" width="1.140625" customWidth="1"/>
    <col min="67" max="67" width="2.140625" customWidth="1"/>
    <col min="68" max="69" width="1.140625" customWidth="1"/>
    <col min="70" max="72" width="1.28515625" customWidth="1"/>
    <col min="73" max="73" width="0.28515625" customWidth="1"/>
    <col min="74" max="74" width="0.7109375" customWidth="1"/>
    <col min="75" max="76" width="1.28515625" customWidth="1"/>
    <col min="77" max="84" width="2.140625" customWidth="1"/>
    <col min="85" max="85" width="2.28515625" customWidth="1"/>
    <col min="86" max="86" width="3.28515625" customWidth="1"/>
    <col min="87" max="88" width="1.7109375" customWidth="1"/>
    <col min="89" max="89" width="1.42578125" hidden="1" customWidth="1"/>
    <col min="90" max="91" width="3.28515625" customWidth="1"/>
    <col min="92" max="92" width="2.28515625" customWidth="1"/>
    <col min="93" max="94" width="2" customWidth="1"/>
    <col min="95" max="95" width="3.42578125" customWidth="1"/>
    <col min="96" max="96" width="3.5703125" customWidth="1"/>
  </cols>
  <sheetData>
    <row r="2" spans="1:96" x14ac:dyDescent="0.2">
      <c r="J2" s="43"/>
      <c r="K2" s="43"/>
    </row>
    <row r="5" spans="1:96" ht="15.75" customHeight="1" x14ac:dyDescent="0.2"/>
    <row r="6" spans="1:96" ht="12.75" customHeight="1" x14ac:dyDescent="0.2">
      <c r="A6" s="222" t="s">
        <v>31</v>
      </c>
      <c r="B6" s="197" t="s">
        <v>0</v>
      </c>
      <c r="C6" s="198"/>
      <c r="D6" s="198"/>
      <c r="E6" s="199"/>
      <c r="F6" s="225" t="s">
        <v>36</v>
      </c>
      <c r="G6" s="197" t="s">
        <v>1</v>
      </c>
      <c r="H6" s="198"/>
      <c r="I6" s="198"/>
      <c r="J6" s="198"/>
      <c r="K6" s="206" t="s">
        <v>35</v>
      </c>
      <c r="L6" s="186"/>
      <c r="M6" s="197" t="s">
        <v>2</v>
      </c>
      <c r="N6" s="198"/>
      <c r="O6" s="198"/>
      <c r="P6" s="198"/>
      <c r="Q6" s="198"/>
      <c r="R6" s="198"/>
      <c r="S6" s="199"/>
      <c r="T6" s="197" t="s">
        <v>3</v>
      </c>
      <c r="U6" s="198"/>
      <c r="V6" s="198"/>
      <c r="W6" s="198"/>
      <c r="X6" s="198"/>
      <c r="Y6" s="198"/>
      <c r="Z6" s="198"/>
      <c r="AA6" s="198"/>
      <c r="AB6" s="199"/>
      <c r="AC6" s="185" t="s">
        <v>39</v>
      </c>
      <c r="AD6" s="186"/>
      <c r="AE6" s="197" t="s">
        <v>4</v>
      </c>
      <c r="AF6" s="198"/>
      <c r="AG6" s="198"/>
      <c r="AH6" s="199"/>
      <c r="AI6" s="185" t="s">
        <v>42</v>
      </c>
      <c r="AJ6" s="186"/>
      <c r="AK6" s="197" t="s">
        <v>5</v>
      </c>
      <c r="AL6" s="198"/>
      <c r="AM6" s="198"/>
      <c r="AN6" s="199"/>
      <c r="AO6" s="185" t="s">
        <v>46</v>
      </c>
      <c r="AP6" s="186"/>
      <c r="AQ6" s="197" t="s">
        <v>6</v>
      </c>
      <c r="AR6" s="198"/>
      <c r="AS6" s="198"/>
      <c r="AT6" s="198"/>
      <c r="AU6" s="198"/>
      <c r="AV6" s="198"/>
      <c r="AW6" s="198"/>
      <c r="AX6" s="199"/>
      <c r="AY6" s="185" t="s">
        <v>49</v>
      </c>
      <c r="AZ6" s="186"/>
      <c r="BA6" s="197" t="s">
        <v>7</v>
      </c>
      <c r="BB6" s="198"/>
      <c r="BC6" s="198"/>
      <c r="BD6" s="198"/>
      <c r="BE6" s="199"/>
      <c r="BF6" s="185" t="s">
        <v>52</v>
      </c>
      <c r="BG6" s="206"/>
      <c r="BH6" s="186"/>
      <c r="BI6" s="197" t="s">
        <v>8</v>
      </c>
      <c r="BJ6" s="198"/>
      <c r="BK6" s="198"/>
      <c r="BL6" s="198"/>
      <c r="BM6" s="198"/>
      <c r="BN6" s="199"/>
      <c r="BO6" s="197" t="s">
        <v>9</v>
      </c>
      <c r="BP6" s="198"/>
      <c r="BQ6" s="198"/>
      <c r="BR6" s="198"/>
      <c r="BS6" s="198"/>
      <c r="BT6" s="198"/>
      <c r="BU6" s="198"/>
      <c r="BV6" s="199"/>
      <c r="BW6" s="185" t="s">
        <v>58</v>
      </c>
      <c r="BX6" s="186"/>
      <c r="BY6" s="197" t="s">
        <v>10</v>
      </c>
      <c r="BZ6" s="198"/>
      <c r="CA6" s="199"/>
      <c r="CB6" s="203" t="s">
        <v>60</v>
      </c>
      <c r="CC6" s="197" t="s">
        <v>11</v>
      </c>
      <c r="CD6" s="198"/>
      <c r="CE6" s="198"/>
      <c r="CF6" s="199"/>
      <c r="CG6" s="203" t="s">
        <v>12</v>
      </c>
      <c r="CH6" s="197" t="s">
        <v>28</v>
      </c>
      <c r="CI6" s="199"/>
      <c r="CJ6" s="203" t="s">
        <v>95</v>
      </c>
      <c r="CK6" s="247" t="s">
        <v>30</v>
      </c>
      <c r="CL6" s="248"/>
      <c r="CM6" s="248"/>
      <c r="CN6" s="248"/>
      <c r="CO6" s="203" t="s">
        <v>115</v>
      </c>
      <c r="CP6" s="244" t="s">
        <v>119</v>
      </c>
      <c r="CQ6" s="244" t="s">
        <v>13</v>
      </c>
      <c r="CR6" s="244" t="s">
        <v>14</v>
      </c>
    </row>
    <row r="7" spans="1:96" ht="12.75" customHeight="1" x14ac:dyDescent="0.2">
      <c r="A7" s="223"/>
      <c r="B7" s="200"/>
      <c r="C7" s="201"/>
      <c r="D7" s="201"/>
      <c r="E7" s="202"/>
      <c r="F7" s="226"/>
      <c r="G7" s="200"/>
      <c r="H7" s="201"/>
      <c r="I7" s="201"/>
      <c r="J7" s="201"/>
      <c r="K7" s="207"/>
      <c r="L7" s="188"/>
      <c r="M7" s="200"/>
      <c r="N7" s="201"/>
      <c r="O7" s="201"/>
      <c r="P7" s="201"/>
      <c r="Q7" s="201"/>
      <c r="R7" s="201"/>
      <c r="S7" s="202"/>
      <c r="T7" s="200"/>
      <c r="U7" s="201"/>
      <c r="V7" s="201"/>
      <c r="W7" s="201"/>
      <c r="X7" s="201"/>
      <c r="Y7" s="201"/>
      <c r="Z7" s="201"/>
      <c r="AA7" s="201"/>
      <c r="AB7" s="202"/>
      <c r="AC7" s="187"/>
      <c r="AD7" s="188"/>
      <c r="AE7" s="200"/>
      <c r="AF7" s="201"/>
      <c r="AG7" s="201"/>
      <c r="AH7" s="202"/>
      <c r="AI7" s="187"/>
      <c r="AJ7" s="188"/>
      <c r="AK7" s="200"/>
      <c r="AL7" s="201"/>
      <c r="AM7" s="201"/>
      <c r="AN7" s="202"/>
      <c r="AO7" s="187"/>
      <c r="AP7" s="188"/>
      <c r="AQ7" s="200"/>
      <c r="AR7" s="201"/>
      <c r="AS7" s="201"/>
      <c r="AT7" s="201"/>
      <c r="AU7" s="201"/>
      <c r="AV7" s="201"/>
      <c r="AW7" s="201"/>
      <c r="AX7" s="202"/>
      <c r="AY7" s="187"/>
      <c r="AZ7" s="188"/>
      <c r="BA7" s="200"/>
      <c r="BB7" s="201"/>
      <c r="BC7" s="201"/>
      <c r="BD7" s="201"/>
      <c r="BE7" s="202"/>
      <c r="BF7" s="187"/>
      <c r="BG7" s="207"/>
      <c r="BH7" s="188"/>
      <c r="BI7" s="200"/>
      <c r="BJ7" s="201"/>
      <c r="BK7" s="201"/>
      <c r="BL7" s="201"/>
      <c r="BM7" s="201"/>
      <c r="BN7" s="202"/>
      <c r="BO7" s="200"/>
      <c r="BP7" s="201"/>
      <c r="BQ7" s="201"/>
      <c r="BR7" s="201"/>
      <c r="BS7" s="201"/>
      <c r="BT7" s="201"/>
      <c r="BU7" s="201"/>
      <c r="BV7" s="202"/>
      <c r="BW7" s="187"/>
      <c r="BX7" s="188"/>
      <c r="BY7" s="200"/>
      <c r="BZ7" s="201"/>
      <c r="CA7" s="202"/>
      <c r="CB7" s="204"/>
      <c r="CC7" s="200"/>
      <c r="CD7" s="201"/>
      <c r="CE7" s="201"/>
      <c r="CF7" s="202"/>
      <c r="CG7" s="204"/>
      <c r="CH7" s="200"/>
      <c r="CI7" s="202"/>
      <c r="CJ7" s="204"/>
      <c r="CK7" s="249"/>
      <c r="CL7" s="250"/>
      <c r="CM7" s="250"/>
      <c r="CN7" s="250"/>
      <c r="CO7" s="204"/>
      <c r="CP7" s="245"/>
      <c r="CQ7" s="245"/>
      <c r="CR7" s="245"/>
    </row>
    <row r="8" spans="1:96" s="1" customFormat="1" ht="38.25" customHeight="1" x14ac:dyDescent="0.2">
      <c r="A8" s="223"/>
      <c r="B8" s="203" t="s">
        <v>32</v>
      </c>
      <c r="C8" s="203" t="s">
        <v>57</v>
      </c>
      <c r="D8" s="203" t="s">
        <v>19</v>
      </c>
      <c r="E8" s="203" t="s">
        <v>16</v>
      </c>
      <c r="F8" s="226"/>
      <c r="G8" s="203" t="s">
        <v>34</v>
      </c>
      <c r="H8" s="203" t="s">
        <v>17</v>
      </c>
      <c r="I8" s="185" t="s">
        <v>18</v>
      </c>
      <c r="J8" s="186"/>
      <c r="K8" s="207"/>
      <c r="L8" s="188"/>
      <c r="M8" s="185" t="s">
        <v>37</v>
      </c>
      <c r="N8" s="186"/>
      <c r="O8" s="203" t="s">
        <v>73</v>
      </c>
      <c r="P8" s="203" t="s">
        <v>23</v>
      </c>
      <c r="Q8" s="185" t="s">
        <v>33</v>
      </c>
      <c r="R8" s="206"/>
      <c r="S8" s="186"/>
      <c r="T8" s="185" t="s">
        <v>38</v>
      </c>
      <c r="U8" s="206"/>
      <c r="V8" s="186"/>
      <c r="W8" s="185" t="s">
        <v>15</v>
      </c>
      <c r="X8" s="186"/>
      <c r="Y8" s="185" t="s">
        <v>19</v>
      </c>
      <c r="Z8" s="186"/>
      <c r="AA8" s="185" t="s">
        <v>16</v>
      </c>
      <c r="AB8" s="186"/>
      <c r="AC8" s="187"/>
      <c r="AD8" s="188"/>
      <c r="AE8" s="185" t="s">
        <v>40</v>
      </c>
      <c r="AF8" s="186"/>
      <c r="AG8" s="203" t="s">
        <v>20</v>
      </c>
      <c r="AH8" s="203" t="s">
        <v>41</v>
      </c>
      <c r="AI8" s="187"/>
      <c r="AJ8" s="188"/>
      <c r="AK8" s="203" t="s">
        <v>43</v>
      </c>
      <c r="AL8" s="185" t="s">
        <v>44</v>
      </c>
      <c r="AM8" s="186"/>
      <c r="AN8" s="203" t="s">
        <v>45</v>
      </c>
      <c r="AO8" s="187"/>
      <c r="AP8" s="188"/>
      <c r="AQ8" s="203" t="s">
        <v>43</v>
      </c>
      <c r="AR8" s="185" t="s">
        <v>47</v>
      </c>
      <c r="AS8" s="186"/>
      <c r="AT8" s="185" t="s">
        <v>45</v>
      </c>
      <c r="AU8" s="206"/>
      <c r="AV8" s="186"/>
      <c r="AW8" s="185" t="s">
        <v>48</v>
      </c>
      <c r="AX8" s="186"/>
      <c r="AY8" s="187"/>
      <c r="AZ8" s="188"/>
      <c r="BA8" s="203" t="s">
        <v>34</v>
      </c>
      <c r="BB8" s="185" t="s">
        <v>50</v>
      </c>
      <c r="BC8" s="186"/>
      <c r="BD8" s="185" t="s">
        <v>51</v>
      </c>
      <c r="BE8" s="186"/>
      <c r="BF8" s="187"/>
      <c r="BG8" s="207"/>
      <c r="BH8" s="188"/>
      <c r="BI8" s="185" t="s">
        <v>53</v>
      </c>
      <c r="BJ8" s="186"/>
      <c r="BK8" s="203" t="s">
        <v>54</v>
      </c>
      <c r="BL8" s="220" t="s">
        <v>94</v>
      </c>
      <c r="BM8" s="185" t="s">
        <v>55</v>
      </c>
      <c r="BN8" s="186"/>
      <c r="BO8" s="203" t="s">
        <v>56</v>
      </c>
      <c r="BP8" s="185" t="s">
        <v>57</v>
      </c>
      <c r="BQ8" s="186"/>
      <c r="BR8" s="185" t="s">
        <v>21</v>
      </c>
      <c r="BS8" s="186"/>
      <c r="BT8" s="185" t="s">
        <v>22</v>
      </c>
      <c r="BU8" s="206"/>
      <c r="BV8" s="186"/>
      <c r="BW8" s="187"/>
      <c r="BX8" s="188"/>
      <c r="BY8" s="203" t="s">
        <v>59</v>
      </c>
      <c r="BZ8" s="203" t="s">
        <v>17</v>
      </c>
      <c r="CA8" s="203" t="s">
        <v>51</v>
      </c>
      <c r="CB8" s="204"/>
      <c r="CC8" s="203" t="s">
        <v>37</v>
      </c>
      <c r="CD8" s="203" t="s">
        <v>61</v>
      </c>
      <c r="CE8" s="203" t="s">
        <v>23</v>
      </c>
      <c r="CF8" s="203" t="s">
        <v>62</v>
      </c>
      <c r="CG8" s="204"/>
      <c r="CH8" s="203" t="s">
        <v>24</v>
      </c>
      <c r="CI8" s="203" t="s">
        <v>25</v>
      </c>
      <c r="CJ8" s="204"/>
      <c r="CK8" s="244"/>
      <c r="CL8" s="244" t="s">
        <v>29</v>
      </c>
      <c r="CM8" s="244" t="s">
        <v>26</v>
      </c>
      <c r="CN8" s="244" t="s">
        <v>27</v>
      </c>
      <c r="CO8" s="204"/>
      <c r="CP8" s="245"/>
      <c r="CQ8" s="245"/>
      <c r="CR8" s="245"/>
    </row>
    <row r="9" spans="1:96" s="1" customFormat="1" ht="20.25" hidden="1" customHeight="1" x14ac:dyDescent="0.2">
      <c r="A9" s="224"/>
      <c r="B9" s="205"/>
      <c r="C9" s="205"/>
      <c r="D9" s="204"/>
      <c r="E9" s="205"/>
      <c r="F9" s="226"/>
      <c r="G9" s="204"/>
      <c r="H9" s="204"/>
      <c r="I9" s="187"/>
      <c r="J9" s="188"/>
      <c r="K9" s="207"/>
      <c r="L9" s="188"/>
      <c r="M9" s="187"/>
      <c r="N9" s="188"/>
      <c r="O9" s="204"/>
      <c r="P9" s="205"/>
      <c r="Q9" s="187"/>
      <c r="R9" s="207"/>
      <c r="S9" s="188"/>
      <c r="T9" s="187"/>
      <c r="U9" s="207"/>
      <c r="V9" s="188"/>
      <c r="W9" s="187"/>
      <c r="X9" s="188"/>
      <c r="Y9" s="187"/>
      <c r="Z9" s="188"/>
      <c r="AA9" s="189"/>
      <c r="AB9" s="190"/>
      <c r="AC9" s="187"/>
      <c r="AD9" s="188"/>
      <c r="AE9" s="187"/>
      <c r="AF9" s="188"/>
      <c r="AG9" s="204"/>
      <c r="AH9" s="204"/>
      <c r="AI9" s="187"/>
      <c r="AJ9" s="188"/>
      <c r="AK9" s="204"/>
      <c r="AL9" s="187"/>
      <c r="AM9" s="188"/>
      <c r="AN9" s="204"/>
      <c r="AO9" s="187"/>
      <c r="AP9" s="188"/>
      <c r="AQ9" s="204"/>
      <c r="AR9" s="187"/>
      <c r="AS9" s="188"/>
      <c r="AT9" s="187"/>
      <c r="AU9" s="207"/>
      <c r="AV9" s="188"/>
      <c r="AW9" s="187"/>
      <c r="AX9" s="188"/>
      <c r="AY9" s="187"/>
      <c r="AZ9" s="188"/>
      <c r="BA9" s="204"/>
      <c r="BB9" s="187"/>
      <c r="BC9" s="188"/>
      <c r="BD9" s="187"/>
      <c r="BE9" s="188"/>
      <c r="BF9" s="187"/>
      <c r="BG9" s="207"/>
      <c r="BH9" s="188"/>
      <c r="BI9" s="187"/>
      <c r="BJ9" s="188"/>
      <c r="BK9" s="204"/>
      <c r="BL9" s="221"/>
      <c r="BM9" s="187"/>
      <c r="BN9" s="188"/>
      <c r="BO9" s="204"/>
      <c r="BP9" s="187"/>
      <c r="BQ9" s="188"/>
      <c r="BR9" s="187"/>
      <c r="BS9" s="188"/>
      <c r="BT9" s="189"/>
      <c r="BU9" s="208"/>
      <c r="BV9" s="190"/>
      <c r="BW9" s="187"/>
      <c r="BX9" s="188"/>
      <c r="BY9" s="204"/>
      <c r="BZ9" s="204"/>
      <c r="CA9" s="205"/>
      <c r="CB9" s="204"/>
      <c r="CC9" s="204"/>
      <c r="CD9" s="204"/>
      <c r="CE9" s="204"/>
      <c r="CF9" s="204"/>
      <c r="CG9" s="204"/>
      <c r="CH9" s="204"/>
      <c r="CI9" s="204"/>
      <c r="CJ9" s="205"/>
      <c r="CK9" s="245"/>
      <c r="CL9" s="245"/>
      <c r="CM9" s="245"/>
      <c r="CN9" s="245"/>
      <c r="CO9" s="205"/>
      <c r="CP9" s="245"/>
      <c r="CQ9" s="245"/>
      <c r="CR9" s="245"/>
    </row>
    <row r="10" spans="1:96" ht="6.75" hidden="1" customHeight="1" x14ac:dyDescent="0.2">
      <c r="A10" s="16"/>
      <c r="B10" s="13">
        <v>7</v>
      </c>
      <c r="C10" s="13"/>
      <c r="D10" s="204"/>
      <c r="E10" s="13"/>
      <c r="F10" s="226"/>
      <c r="G10" s="204"/>
      <c r="H10" s="204"/>
      <c r="I10" s="187"/>
      <c r="J10" s="188"/>
      <c r="K10" s="207"/>
      <c r="L10" s="188"/>
      <c r="M10" s="187"/>
      <c r="N10" s="188"/>
      <c r="O10" s="204"/>
      <c r="P10" s="13"/>
      <c r="Q10" s="35"/>
      <c r="R10" s="50"/>
      <c r="S10" s="51"/>
      <c r="T10" s="187"/>
      <c r="U10" s="207"/>
      <c r="V10" s="188"/>
      <c r="W10" s="187"/>
      <c r="X10" s="188"/>
      <c r="Y10" s="35"/>
      <c r="Z10" s="35"/>
      <c r="AA10" s="36"/>
      <c r="AB10" s="17"/>
      <c r="AC10" s="187"/>
      <c r="AD10" s="188"/>
      <c r="AE10" s="187"/>
      <c r="AF10" s="188"/>
      <c r="AG10" s="204"/>
      <c r="AH10" s="204"/>
      <c r="AI10" s="187"/>
      <c r="AJ10" s="188"/>
      <c r="AK10" s="204"/>
      <c r="AL10" s="187"/>
      <c r="AM10" s="188"/>
      <c r="AN10" s="204"/>
      <c r="AO10" s="187"/>
      <c r="AP10" s="188"/>
      <c r="AQ10" s="204"/>
      <c r="AR10" s="187"/>
      <c r="AS10" s="188"/>
      <c r="AT10" s="187"/>
      <c r="AU10" s="207"/>
      <c r="AV10" s="188"/>
      <c r="AW10" s="144"/>
      <c r="AX10" s="13"/>
      <c r="AY10" s="187"/>
      <c r="AZ10" s="188"/>
      <c r="BA10" s="204"/>
      <c r="BB10" s="13"/>
      <c r="BC10" s="44"/>
      <c r="BD10" s="187"/>
      <c r="BE10" s="188"/>
      <c r="BF10" s="50"/>
      <c r="BG10" s="60"/>
      <c r="BH10" s="51"/>
      <c r="BI10" s="187"/>
      <c r="BJ10" s="188"/>
      <c r="BK10" s="204"/>
      <c r="BL10" s="13"/>
      <c r="BM10" s="187"/>
      <c r="BN10" s="188"/>
      <c r="BO10" s="204"/>
      <c r="BP10" s="187"/>
      <c r="BQ10" s="188"/>
      <c r="BR10" s="187"/>
      <c r="BS10" s="188"/>
      <c r="BT10" s="13"/>
      <c r="BU10" s="13"/>
      <c r="BV10" s="13"/>
      <c r="BW10" s="187"/>
      <c r="BX10" s="188"/>
      <c r="BY10" s="204"/>
      <c r="BZ10" s="204"/>
      <c r="CA10" s="13"/>
      <c r="CB10" s="204"/>
      <c r="CC10" s="204"/>
      <c r="CD10" s="204"/>
      <c r="CE10" s="204"/>
      <c r="CF10" s="204"/>
      <c r="CG10" s="204"/>
      <c r="CH10" s="204"/>
      <c r="CI10" s="204"/>
      <c r="CJ10" s="18"/>
      <c r="CK10" s="245"/>
      <c r="CL10" s="15"/>
      <c r="CM10" s="245"/>
      <c r="CN10" s="245"/>
      <c r="CO10" s="2"/>
      <c r="CP10" s="245"/>
      <c r="CQ10" s="245"/>
      <c r="CR10" s="245"/>
    </row>
    <row r="11" spans="1:96" ht="12.75" hidden="1" customHeight="1" x14ac:dyDescent="0.2">
      <c r="A11" s="16"/>
      <c r="B11" s="18"/>
      <c r="C11" s="13"/>
      <c r="D11" s="204"/>
      <c r="E11" s="13"/>
      <c r="F11" s="226"/>
      <c r="G11" s="204"/>
      <c r="H11" s="204"/>
      <c r="I11" s="187"/>
      <c r="J11" s="188"/>
      <c r="K11" s="207"/>
      <c r="L11" s="188"/>
      <c r="M11" s="187"/>
      <c r="N11" s="188"/>
      <c r="O11" s="204"/>
      <c r="P11" s="13"/>
      <c r="Q11" s="35"/>
      <c r="R11" s="50"/>
      <c r="S11" s="51"/>
      <c r="T11" s="187"/>
      <c r="U11" s="207"/>
      <c r="V11" s="188"/>
      <c r="W11" s="187"/>
      <c r="X11" s="188"/>
      <c r="Y11" s="35"/>
      <c r="Z11" s="35"/>
      <c r="AA11" s="36"/>
      <c r="AB11" s="17"/>
      <c r="AC11" s="187"/>
      <c r="AD11" s="188"/>
      <c r="AE11" s="187"/>
      <c r="AF11" s="188"/>
      <c r="AG11" s="204"/>
      <c r="AH11" s="204"/>
      <c r="AI11" s="187"/>
      <c r="AJ11" s="188"/>
      <c r="AK11" s="204"/>
      <c r="AL11" s="187"/>
      <c r="AM11" s="188"/>
      <c r="AN11" s="204"/>
      <c r="AO11" s="187"/>
      <c r="AP11" s="188"/>
      <c r="AQ11" s="204"/>
      <c r="AR11" s="187"/>
      <c r="AS11" s="188"/>
      <c r="AT11" s="187"/>
      <c r="AU11" s="207"/>
      <c r="AV11" s="188"/>
      <c r="AW11" s="144"/>
      <c r="AX11" s="13"/>
      <c r="AY11" s="187"/>
      <c r="AZ11" s="188"/>
      <c r="BA11" s="204"/>
      <c r="BB11" s="13"/>
      <c r="BC11" s="44"/>
      <c r="BD11" s="187"/>
      <c r="BE11" s="188"/>
      <c r="BF11" s="50"/>
      <c r="BG11" s="60"/>
      <c r="BH11" s="51"/>
      <c r="BI11" s="187"/>
      <c r="BJ11" s="188"/>
      <c r="BK11" s="204"/>
      <c r="BL11" s="13"/>
      <c r="BM11" s="187"/>
      <c r="BN11" s="188"/>
      <c r="BO11" s="204"/>
      <c r="BP11" s="187"/>
      <c r="BQ11" s="188"/>
      <c r="BR11" s="187"/>
      <c r="BS11" s="188"/>
      <c r="BT11" s="13"/>
      <c r="BU11" s="13"/>
      <c r="BV11" s="13"/>
      <c r="BW11" s="187"/>
      <c r="BX11" s="188"/>
      <c r="BY11" s="204"/>
      <c r="BZ11" s="204"/>
      <c r="CA11" s="13"/>
      <c r="CB11" s="204"/>
      <c r="CC11" s="204"/>
      <c r="CD11" s="204"/>
      <c r="CE11" s="204"/>
      <c r="CF11" s="204"/>
      <c r="CG11" s="204"/>
      <c r="CH11" s="204"/>
      <c r="CI11" s="204"/>
      <c r="CJ11" s="18"/>
      <c r="CK11" s="245"/>
      <c r="CL11" s="15"/>
      <c r="CM11" s="245"/>
      <c r="CN11" s="245"/>
      <c r="CO11" s="2"/>
      <c r="CP11" s="245"/>
      <c r="CQ11" s="245"/>
      <c r="CR11" s="245"/>
    </row>
    <row r="12" spans="1:96" ht="12.75" hidden="1" customHeight="1" x14ac:dyDescent="0.2">
      <c r="A12" s="16"/>
      <c r="B12" s="18"/>
      <c r="C12" s="13"/>
      <c r="D12" s="204"/>
      <c r="E12" s="13"/>
      <c r="F12" s="226"/>
      <c r="G12" s="204"/>
      <c r="H12" s="204"/>
      <c r="I12" s="187"/>
      <c r="J12" s="188"/>
      <c r="K12" s="207"/>
      <c r="L12" s="188"/>
      <c r="M12" s="187"/>
      <c r="N12" s="188"/>
      <c r="O12" s="204"/>
      <c r="P12" s="13"/>
      <c r="Q12" s="35"/>
      <c r="R12" s="50"/>
      <c r="S12" s="51"/>
      <c r="T12" s="187"/>
      <c r="U12" s="207"/>
      <c r="V12" s="188"/>
      <c r="W12" s="187"/>
      <c r="X12" s="188"/>
      <c r="Y12" s="35"/>
      <c r="Z12" s="35"/>
      <c r="AA12" s="36"/>
      <c r="AB12" s="17"/>
      <c r="AC12" s="187"/>
      <c r="AD12" s="188"/>
      <c r="AE12" s="187"/>
      <c r="AF12" s="188"/>
      <c r="AG12" s="204"/>
      <c r="AH12" s="204"/>
      <c r="AI12" s="187"/>
      <c r="AJ12" s="188"/>
      <c r="AK12" s="204"/>
      <c r="AL12" s="187"/>
      <c r="AM12" s="188"/>
      <c r="AN12" s="204"/>
      <c r="AO12" s="187"/>
      <c r="AP12" s="188"/>
      <c r="AQ12" s="204"/>
      <c r="AR12" s="187"/>
      <c r="AS12" s="188"/>
      <c r="AT12" s="187"/>
      <c r="AU12" s="207"/>
      <c r="AV12" s="188"/>
      <c r="AW12" s="144"/>
      <c r="AX12" s="13"/>
      <c r="AY12" s="187"/>
      <c r="AZ12" s="188"/>
      <c r="BA12" s="204"/>
      <c r="BB12" s="13"/>
      <c r="BC12" s="44"/>
      <c r="BD12" s="187"/>
      <c r="BE12" s="188"/>
      <c r="BF12" s="50"/>
      <c r="BG12" s="60"/>
      <c r="BH12" s="51"/>
      <c r="BI12" s="187"/>
      <c r="BJ12" s="188"/>
      <c r="BK12" s="204"/>
      <c r="BL12" s="13"/>
      <c r="BM12" s="187"/>
      <c r="BN12" s="188"/>
      <c r="BO12" s="204"/>
      <c r="BP12" s="187"/>
      <c r="BQ12" s="188"/>
      <c r="BR12" s="187"/>
      <c r="BS12" s="188"/>
      <c r="BT12" s="13"/>
      <c r="BU12" s="13"/>
      <c r="BV12" s="13"/>
      <c r="BW12" s="187"/>
      <c r="BX12" s="188"/>
      <c r="BY12" s="204"/>
      <c r="BZ12" s="204"/>
      <c r="CA12" s="13"/>
      <c r="CB12" s="204"/>
      <c r="CC12" s="204"/>
      <c r="CD12" s="204"/>
      <c r="CE12" s="204"/>
      <c r="CF12" s="204"/>
      <c r="CG12" s="204"/>
      <c r="CH12" s="204"/>
      <c r="CI12" s="204"/>
      <c r="CJ12" s="18"/>
      <c r="CK12" s="245"/>
      <c r="CL12" s="15"/>
      <c r="CM12" s="245"/>
      <c r="CN12" s="245"/>
      <c r="CO12" s="2"/>
      <c r="CP12" s="245"/>
      <c r="CQ12" s="245"/>
      <c r="CR12" s="245"/>
    </row>
    <row r="13" spans="1:96" ht="12.75" hidden="1" customHeight="1" x14ac:dyDescent="0.2">
      <c r="A13" s="16"/>
      <c r="B13" s="18"/>
      <c r="C13" s="13"/>
      <c r="D13" s="204"/>
      <c r="E13" s="13"/>
      <c r="F13" s="226"/>
      <c r="G13" s="204"/>
      <c r="H13" s="204"/>
      <c r="I13" s="187"/>
      <c r="J13" s="188"/>
      <c r="K13" s="207"/>
      <c r="L13" s="188"/>
      <c r="M13" s="187"/>
      <c r="N13" s="188"/>
      <c r="O13" s="204"/>
      <c r="P13" s="13"/>
      <c r="Q13" s="35"/>
      <c r="R13" s="50"/>
      <c r="S13" s="51"/>
      <c r="T13" s="187"/>
      <c r="U13" s="207"/>
      <c r="V13" s="188"/>
      <c r="W13" s="187"/>
      <c r="X13" s="188"/>
      <c r="Y13" s="35"/>
      <c r="Z13" s="35"/>
      <c r="AA13" s="36"/>
      <c r="AB13" s="17"/>
      <c r="AC13" s="187"/>
      <c r="AD13" s="188"/>
      <c r="AE13" s="187"/>
      <c r="AF13" s="188"/>
      <c r="AG13" s="204"/>
      <c r="AH13" s="204"/>
      <c r="AI13" s="187"/>
      <c r="AJ13" s="188"/>
      <c r="AK13" s="204"/>
      <c r="AL13" s="187"/>
      <c r="AM13" s="188"/>
      <c r="AN13" s="204"/>
      <c r="AO13" s="187"/>
      <c r="AP13" s="188"/>
      <c r="AQ13" s="204"/>
      <c r="AR13" s="187"/>
      <c r="AS13" s="188"/>
      <c r="AT13" s="187"/>
      <c r="AU13" s="207"/>
      <c r="AV13" s="188"/>
      <c r="AW13" s="144"/>
      <c r="AX13" s="13"/>
      <c r="AY13" s="187"/>
      <c r="AZ13" s="188"/>
      <c r="BA13" s="204"/>
      <c r="BB13" s="13"/>
      <c r="BC13" s="44"/>
      <c r="BD13" s="187"/>
      <c r="BE13" s="188"/>
      <c r="BF13" s="50"/>
      <c r="BG13" s="60"/>
      <c r="BH13" s="51"/>
      <c r="BI13" s="187"/>
      <c r="BJ13" s="188"/>
      <c r="BK13" s="204"/>
      <c r="BL13" s="13"/>
      <c r="BM13" s="187"/>
      <c r="BN13" s="188"/>
      <c r="BO13" s="204"/>
      <c r="BP13" s="187"/>
      <c r="BQ13" s="188"/>
      <c r="BR13" s="187"/>
      <c r="BS13" s="188"/>
      <c r="BT13" s="13"/>
      <c r="BU13" s="13"/>
      <c r="BV13" s="13"/>
      <c r="BW13" s="187"/>
      <c r="BX13" s="188"/>
      <c r="BY13" s="204"/>
      <c r="BZ13" s="204"/>
      <c r="CA13" s="13"/>
      <c r="CB13" s="204"/>
      <c r="CC13" s="204"/>
      <c r="CD13" s="204"/>
      <c r="CE13" s="204"/>
      <c r="CF13" s="204"/>
      <c r="CG13" s="204"/>
      <c r="CH13" s="204"/>
      <c r="CI13" s="204"/>
      <c r="CJ13" s="18"/>
      <c r="CK13" s="245"/>
      <c r="CL13" s="15"/>
      <c r="CM13" s="245"/>
      <c r="CN13" s="245"/>
      <c r="CO13" s="2"/>
      <c r="CP13" s="245"/>
      <c r="CQ13" s="245"/>
      <c r="CR13" s="245"/>
    </row>
    <row r="14" spans="1:96" ht="12.75" hidden="1" customHeight="1" x14ac:dyDescent="0.2">
      <c r="A14" s="16"/>
      <c r="B14" s="18"/>
      <c r="C14" s="13"/>
      <c r="D14" s="204"/>
      <c r="E14" s="13"/>
      <c r="F14" s="226"/>
      <c r="G14" s="204"/>
      <c r="H14" s="204"/>
      <c r="I14" s="187"/>
      <c r="J14" s="188"/>
      <c r="K14" s="207"/>
      <c r="L14" s="188"/>
      <c r="M14" s="187"/>
      <c r="N14" s="188"/>
      <c r="O14" s="204"/>
      <c r="P14" s="13"/>
      <c r="Q14" s="35"/>
      <c r="R14" s="50"/>
      <c r="S14" s="51"/>
      <c r="T14" s="187"/>
      <c r="U14" s="207"/>
      <c r="V14" s="188"/>
      <c r="W14" s="187"/>
      <c r="X14" s="188"/>
      <c r="Y14" s="35"/>
      <c r="Z14" s="35"/>
      <c r="AA14" s="36"/>
      <c r="AB14" s="17"/>
      <c r="AC14" s="187"/>
      <c r="AD14" s="188"/>
      <c r="AE14" s="187"/>
      <c r="AF14" s="188"/>
      <c r="AG14" s="204"/>
      <c r="AH14" s="204"/>
      <c r="AI14" s="187"/>
      <c r="AJ14" s="188"/>
      <c r="AK14" s="204"/>
      <c r="AL14" s="187"/>
      <c r="AM14" s="188"/>
      <c r="AN14" s="204"/>
      <c r="AO14" s="187"/>
      <c r="AP14" s="188"/>
      <c r="AQ14" s="204"/>
      <c r="AR14" s="187"/>
      <c r="AS14" s="188"/>
      <c r="AT14" s="187"/>
      <c r="AU14" s="207"/>
      <c r="AV14" s="188"/>
      <c r="AW14" s="144"/>
      <c r="AX14" s="13"/>
      <c r="AY14" s="187"/>
      <c r="AZ14" s="188"/>
      <c r="BA14" s="204"/>
      <c r="BB14" s="13"/>
      <c r="BC14" s="44"/>
      <c r="BD14" s="187"/>
      <c r="BE14" s="188"/>
      <c r="BF14" s="50"/>
      <c r="BG14" s="60"/>
      <c r="BH14" s="51"/>
      <c r="BI14" s="187"/>
      <c r="BJ14" s="188"/>
      <c r="BK14" s="204"/>
      <c r="BL14" s="13"/>
      <c r="BM14" s="187"/>
      <c r="BN14" s="188"/>
      <c r="BO14" s="204"/>
      <c r="BP14" s="187"/>
      <c r="BQ14" s="188"/>
      <c r="BR14" s="187"/>
      <c r="BS14" s="188"/>
      <c r="BT14" s="13"/>
      <c r="BU14" s="13"/>
      <c r="BV14" s="13"/>
      <c r="BW14" s="187"/>
      <c r="BX14" s="188"/>
      <c r="BY14" s="204"/>
      <c r="BZ14" s="204"/>
      <c r="CA14" s="13"/>
      <c r="CB14" s="204"/>
      <c r="CC14" s="204"/>
      <c r="CD14" s="204"/>
      <c r="CE14" s="204"/>
      <c r="CF14" s="204"/>
      <c r="CG14" s="204"/>
      <c r="CH14" s="204"/>
      <c r="CI14" s="204"/>
      <c r="CJ14" s="18"/>
      <c r="CK14" s="245"/>
      <c r="CL14" s="15"/>
      <c r="CM14" s="245"/>
      <c r="CN14" s="245"/>
      <c r="CO14" s="2"/>
      <c r="CP14" s="245"/>
      <c r="CQ14" s="245"/>
      <c r="CR14" s="245"/>
    </row>
    <row r="15" spans="1:96" ht="9" hidden="1" customHeight="1" x14ac:dyDescent="0.2">
      <c r="A15" s="16"/>
      <c r="B15" s="18"/>
      <c r="C15" s="13">
        <v>14</v>
      </c>
      <c r="D15" s="205"/>
      <c r="E15" s="13"/>
      <c r="F15" s="227"/>
      <c r="G15" s="205"/>
      <c r="H15" s="205"/>
      <c r="I15" s="189"/>
      <c r="J15" s="190"/>
      <c r="K15" s="208"/>
      <c r="L15" s="190"/>
      <c r="M15" s="189"/>
      <c r="N15" s="190"/>
      <c r="O15" s="205"/>
      <c r="P15" s="13"/>
      <c r="Q15" s="33"/>
      <c r="R15" s="52"/>
      <c r="S15" s="53"/>
      <c r="T15" s="189"/>
      <c r="U15" s="208"/>
      <c r="V15" s="190"/>
      <c r="W15" s="189"/>
      <c r="X15" s="190"/>
      <c r="Y15" s="33"/>
      <c r="Z15" s="33"/>
      <c r="AA15" s="34"/>
      <c r="AB15" s="17"/>
      <c r="AC15" s="189"/>
      <c r="AD15" s="190"/>
      <c r="AE15" s="189"/>
      <c r="AF15" s="190"/>
      <c r="AG15" s="205"/>
      <c r="AH15" s="205"/>
      <c r="AI15" s="189"/>
      <c r="AJ15" s="190"/>
      <c r="AK15" s="205"/>
      <c r="AL15" s="189"/>
      <c r="AM15" s="190"/>
      <c r="AN15" s="205"/>
      <c r="AO15" s="189"/>
      <c r="AP15" s="190"/>
      <c r="AQ15" s="205"/>
      <c r="AR15" s="189"/>
      <c r="AS15" s="190"/>
      <c r="AT15" s="189"/>
      <c r="AU15" s="208"/>
      <c r="AV15" s="190"/>
      <c r="AW15" s="145"/>
      <c r="AX15" s="13"/>
      <c r="AY15" s="189"/>
      <c r="AZ15" s="190"/>
      <c r="BA15" s="205"/>
      <c r="BB15" s="13"/>
      <c r="BC15" s="45"/>
      <c r="BD15" s="189"/>
      <c r="BE15" s="190"/>
      <c r="BF15" s="52"/>
      <c r="BG15" s="61"/>
      <c r="BH15" s="53"/>
      <c r="BI15" s="189"/>
      <c r="BJ15" s="190"/>
      <c r="BK15" s="205"/>
      <c r="BL15" s="13"/>
      <c r="BM15" s="189"/>
      <c r="BN15" s="190"/>
      <c r="BO15" s="205"/>
      <c r="BP15" s="189"/>
      <c r="BQ15" s="190"/>
      <c r="BR15" s="189"/>
      <c r="BS15" s="190"/>
      <c r="BT15" s="13"/>
      <c r="BU15" s="13"/>
      <c r="BV15" s="13"/>
      <c r="BW15" s="189"/>
      <c r="BX15" s="190"/>
      <c r="BY15" s="205"/>
      <c r="BZ15" s="205"/>
      <c r="CA15" s="13"/>
      <c r="CB15" s="205"/>
      <c r="CC15" s="205"/>
      <c r="CD15" s="205"/>
      <c r="CE15" s="205"/>
      <c r="CF15" s="205"/>
      <c r="CG15" s="205"/>
      <c r="CH15" s="205"/>
      <c r="CI15" s="205"/>
      <c r="CJ15" s="18"/>
      <c r="CK15" s="246"/>
      <c r="CL15" s="14"/>
      <c r="CM15" s="246"/>
      <c r="CN15" s="246"/>
      <c r="CO15" s="2"/>
      <c r="CP15" s="246"/>
      <c r="CQ15" s="246"/>
      <c r="CR15" s="246"/>
    </row>
    <row r="16" spans="1:96" ht="13.5" customHeight="1" x14ac:dyDescent="0.2">
      <c r="A16" s="48">
        <v>1</v>
      </c>
      <c r="B16" s="18"/>
      <c r="C16" s="13"/>
      <c r="D16" s="13"/>
      <c r="E16" s="13"/>
      <c r="F16" s="55">
        <v>16</v>
      </c>
      <c r="G16" s="13"/>
      <c r="H16" s="13"/>
      <c r="I16" s="183"/>
      <c r="J16" s="184"/>
      <c r="K16" s="183"/>
      <c r="L16" s="184"/>
      <c r="M16" s="183"/>
      <c r="N16" s="184"/>
      <c r="O16" s="13"/>
      <c r="P16" s="13"/>
      <c r="Q16" s="183"/>
      <c r="R16" s="196"/>
      <c r="S16" s="184"/>
      <c r="T16" s="180"/>
      <c r="U16" s="181"/>
      <c r="V16" s="182"/>
      <c r="W16" s="183"/>
      <c r="X16" s="184"/>
      <c r="Y16" s="183"/>
      <c r="Z16" s="184"/>
      <c r="AA16" s="228">
        <v>23</v>
      </c>
      <c r="AB16" s="229"/>
      <c r="AC16" s="194"/>
      <c r="AD16" s="195"/>
      <c r="AE16" s="132"/>
      <c r="AF16" s="133"/>
      <c r="AG16" s="13"/>
      <c r="AH16" s="13"/>
      <c r="AI16" s="183"/>
      <c r="AJ16" s="184"/>
      <c r="AK16" s="13"/>
      <c r="AL16" s="183"/>
      <c r="AM16" s="184"/>
      <c r="AN16" s="134"/>
      <c r="AO16" s="183"/>
      <c r="AP16" s="184"/>
      <c r="AQ16" s="13"/>
      <c r="AR16" s="183"/>
      <c r="AS16" s="184"/>
      <c r="AT16" s="183"/>
      <c r="AU16" s="196"/>
      <c r="AV16" s="184"/>
      <c r="AW16" s="183"/>
      <c r="AX16" s="184"/>
      <c r="AY16" s="183"/>
      <c r="AZ16" s="184"/>
      <c r="BA16" s="13"/>
      <c r="BB16" s="183"/>
      <c r="BC16" s="184"/>
      <c r="BD16" s="183"/>
      <c r="BE16" s="184"/>
      <c r="BF16" s="235"/>
      <c r="BG16" s="236"/>
      <c r="BH16" s="237"/>
      <c r="BI16" s="183"/>
      <c r="BJ16" s="184"/>
      <c r="BK16" s="13"/>
      <c r="BL16" s="13"/>
      <c r="BM16" s="183"/>
      <c r="BN16" s="184"/>
      <c r="BO16" s="13"/>
      <c r="BP16" s="183"/>
      <c r="BQ16" s="184"/>
      <c r="BR16" s="268"/>
      <c r="BS16" s="269"/>
      <c r="BT16" s="257"/>
      <c r="BU16" s="258"/>
      <c r="BV16" s="259"/>
      <c r="BW16" s="194"/>
      <c r="BX16" s="195"/>
      <c r="BY16" s="37"/>
      <c r="BZ16" s="37"/>
      <c r="CA16" s="37"/>
      <c r="CB16" s="37"/>
      <c r="CC16" s="37"/>
      <c r="CD16" s="37"/>
      <c r="CE16" s="37"/>
      <c r="CF16" s="37"/>
      <c r="CG16" s="3">
        <v>1</v>
      </c>
      <c r="CH16" s="153">
        <v>39</v>
      </c>
      <c r="CI16" s="3"/>
      <c r="CJ16" s="38">
        <v>2</v>
      </c>
      <c r="CK16" s="31"/>
      <c r="CL16" s="3"/>
      <c r="CM16" s="3"/>
      <c r="CN16" s="3"/>
      <c r="CO16" s="3"/>
      <c r="CP16" s="3"/>
      <c r="CQ16" s="3">
        <v>11</v>
      </c>
      <c r="CR16" s="65">
        <f>SUM(CH16:CQ16)</f>
        <v>52</v>
      </c>
    </row>
    <row r="17" spans="1:97" s="24" customFormat="1" ht="10.5" customHeight="1" x14ac:dyDescent="0.2">
      <c r="A17" s="48">
        <v>2</v>
      </c>
      <c r="B17" s="18"/>
      <c r="C17" s="13"/>
      <c r="D17" s="13"/>
      <c r="E17" s="13"/>
      <c r="F17" s="55">
        <v>16</v>
      </c>
      <c r="G17" s="13"/>
      <c r="H17" s="13"/>
      <c r="I17" s="183"/>
      <c r="J17" s="184"/>
      <c r="K17" s="183"/>
      <c r="L17" s="184"/>
      <c r="M17" s="183"/>
      <c r="N17" s="184"/>
      <c r="O17" s="13"/>
      <c r="P17" s="13"/>
      <c r="Q17" s="183"/>
      <c r="R17" s="196"/>
      <c r="S17" s="184"/>
      <c r="T17" s="180"/>
      <c r="U17" s="181"/>
      <c r="V17" s="182"/>
      <c r="W17" s="191"/>
      <c r="X17" s="193"/>
      <c r="Y17" s="191"/>
      <c r="Z17" s="193"/>
      <c r="AA17" s="270">
        <v>19</v>
      </c>
      <c r="AB17" s="271"/>
      <c r="AC17" s="194"/>
      <c r="AD17" s="195"/>
      <c r="AE17" s="194"/>
      <c r="AF17" s="195"/>
      <c r="AG17" s="13"/>
      <c r="AH17" s="13"/>
      <c r="AI17" s="183"/>
      <c r="AJ17" s="184"/>
      <c r="AK17" s="13"/>
      <c r="AL17" s="183"/>
      <c r="AM17" s="184"/>
      <c r="AN17" s="134"/>
      <c r="AO17" s="183"/>
      <c r="AP17" s="184"/>
      <c r="AQ17" s="13"/>
      <c r="AR17" s="183"/>
      <c r="AS17" s="184"/>
      <c r="AT17" s="183"/>
      <c r="AU17" s="196"/>
      <c r="AV17" s="184"/>
      <c r="AW17" s="183"/>
      <c r="AX17" s="184"/>
      <c r="AY17" s="183"/>
      <c r="AZ17" s="184"/>
      <c r="BA17" s="13"/>
      <c r="BB17" s="183"/>
      <c r="BC17" s="184"/>
      <c r="BD17" s="131"/>
      <c r="BE17"/>
      <c r="BF17" s="272"/>
      <c r="BG17" s="273"/>
      <c r="BH17" s="274"/>
      <c r="BI17" s="238"/>
      <c r="BJ17" s="239"/>
      <c r="BK17" s="152"/>
      <c r="BL17" s="127" t="s">
        <v>176</v>
      </c>
      <c r="BM17" s="266" t="s">
        <v>176</v>
      </c>
      <c r="BN17" s="267"/>
      <c r="BO17" s="127" t="s">
        <v>93</v>
      </c>
      <c r="BP17" s="212" t="s">
        <v>93</v>
      </c>
      <c r="BQ17" s="214"/>
      <c r="BR17" s="266" t="s">
        <v>93</v>
      </c>
      <c r="BS17" s="267"/>
      <c r="BT17" s="257"/>
      <c r="BU17" s="258"/>
      <c r="BV17" s="259"/>
      <c r="BW17" s="251"/>
      <c r="BX17" s="252"/>
      <c r="BY17" s="37"/>
      <c r="BZ17" s="37"/>
      <c r="CA17" s="37"/>
      <c r="CB17" s="37"/>
      <c r="CC17" s="37"/>
      <c r="CD17" s="37"/>
      <c r="CE17" s="37"/>
      <c r="CF17" s="37"/>
      <c r="CG17" s="3">
        <v>2</v>
      </c>
      <c r="CH17" s="38">
        <v>35</v>
      </c>
      <c r="CI17" s="3"/>
      <c r="CJ17" s="38">
        <v>2</v>
      </c>
      <c r="CK17" s="31"/>
      <c r="CL17" s="38">
        <v>2</v>
      </c>
      <c r="CM17" s="38">
        <v>3</v>
      </c>
      <c r="CN17" s="3"/>
      <c r="CO17" s="3"/>
      <c r="CP17" s="3"/>
      <c r="CQ17" s="65">
        <v>10</v>
      </c>
      <c r="CR17" s="65">
        <f>SUM(CH17:CQ17)</f>
        <v>52</v>
      </c>
    </row>
    <row r="18" spans="1:97" s="24" customFormat="1" ht="9.75" customHeight="1" x14ac:dyDescent="0.2">
      <c r="A18" s="48">
        <v>3</v>
      </c>
      <c r="B18" s="49"/>
      <c r="C18" s="49"/>
      <c r="D18" s="49"/>
      <c r="E18" s="49"/>
      <c r="F18" s="56">
        <v>14</v>
      </c>
      <c r="G18" s="49"/>
      <c r="H18" s="11"/>
      <c r="I18" s="230"/>
      <c r="J18" s="231"/>
      <c r="K18" s="230"/>
      <c r="L18" s="231"/>
      <c r="M18" s="191"/>
      <c r="N18" s="193"/>
      <c r="O18" s="49"/>
      <c r="P18" s="49"/>
      <c r="Q18" s="191"/>
      <c r="R18" s="192"/>
      <c r="S18" s="193"/>
      <c r="T18" s="191"/>
      <c r="U18" s="192"/>
      <c r="V18" s="193"/>
      <c r="W18" s="212" t="s">
        <v>176</v>
      </c>
      <c r="X18" s="214"/>
      <c r="Y18" s="212" t="s">
        <v>176</v>
      </c>
      <c r="Z18" s="214"/>
      <c r="AA18" s="270">
        <v>16</v>
      </c>
      <c r="AB18" s="271"/>
      <c r="AC18" s="242"/>
      <c r="AD18" s="243"/>
      <c r="AE18" s="263"/>
      <c r="AF18" s="264"/>
      <c r="AG18" s="129"/>
      <c r="AH18" s="129"/>
      <c r="AI18" s="191"/>
      <c r="AJ18" s="193"/>
      <c r="AK18" s="129"/>
      <c r="AL18" s="240"/>
      <c r="AM18" s="241"/>
      <c r="AN18" s="135"/>
      <c r="AO18" s="191"/>
      <c r="AP18" s="193"/>
      <c r="AQ18" s="129"/>
      <c r="AR18" s="191"/>
      <c r="AS18" s="193"/>
      <c r="AT18" s="191"/>
      <c r="AU18" s="192"/>
      <c r="AV18" s="193"/>
      <c r="AW18" s="191"/>
      <c r="AX18" s="193"/>
      <c r="AY18" s="240"/>
      <c r="AZ18" s="241"/>
      <c r="BA18" s="129"/>
      <c r="BB18" s="191"/>
      <c r="BC18" s="193"/>
      <c r="BD18" s="275"/>
      <c r="BE18" s="276"/>
      <c r="BF18" s="217" t="s">
        <v>176</v>
      </c>
      <c r="BG18" s="218"/>
      <c r="BH18" s="219"/>
      <c r="BI18" s="146" t="s">
        <v>176</v>
      </c>
      <c r="BJ18" s="130" t="s">
        <v>205</v>
      </c>
      <c r="BK18" s="127" t="s">
        <v>93</v>
      </c>
      <c r="BL18" s="127" t="s">
        <v>93</v>
      </c>
      <c r="BM18" s="212" t="s">
        <v>93</v>
      </c>
      <c r="BN18" s="214"/>
      <c r="BO18" s="127" t="s">
        <v>93</v>
      </c>
      <c r="BP18" s="212" t="s">
        <v>93</v>
      </c>
      <c r="BQ18" s="214"/>
      <c r="BR18" s="268"/>
      <c r="BS18" s="269"/>
      <c r="BT18" s="260"/>
      <c r="BU18" s="261"/>
      <c r="BV18" s="262"/>
      <c r="BW18" s="263"/>
      <c r="BX18" s="264"/>
      <c r="BY18" s="26"/>
      <c r="BZ18" s="26"/>
      <c r="CA18" s="26"/>
      <c r="CB18" s="26"/>
      <c r="CC18" s="26"/>
      <c r="CD18" s="26"/>
      <c r="CE18" s="26"/>
      <c r="CF18" s="26"/>
      <c r="CG18" s="3">
        <v>3</v>
      </c>
      <c r="CH18" s="38">
        <v>30</v>
      </c>
      <c r="CI18" s="4"/>
      <c r="CJ18" s="4">
        <v>2</v>
      </c>
      <c r="CK18" s="4"/>
      <c r="CL18" s="38">
        <v>3.6</v>
      </c>
      <c r="CM18" s="38">
        <v>5.4</v>
      </c>
      <c r="CN18" s="4"/>
      <c r="CO18" s="4"/>
      <c r="CP18" s="4"/>
      <c r="CQ18" s="65">
        <v>10.5</v>
      </c>
      <c r="CR18" s="65">
        <f>SUM(CH18:CQ18)</f>
        <v>51.5</v>
      </c>
    </row>
    <row r="19" spans="1:97" ht="9" customHeight="1" x14ac:dyDescent="0.2">
      <c r="A19" s="48">
        <v>4</v>
      </c>
      <c r="B19" s="62"/>
      <c r="C19" s="62"/>
      <c r="D19" s="62"/>
      <c r="E19" s="62"/>
      <c r="F19" s="56">
        <v>9</v>
      </c>
      <c r="G19" s="62"/>
      <c r="H19" s="67"/>
      <c r="I19" s="238"/>
      <c r="J19" s="239"/>
      <c r="K19" s="191"/>
      <c r="L19" s="193"/>
      <c r="M19" s="212" t="s">
        <v>176</v>
      </c>
      <c r="N19" s="214"/>
      <c r="O19" s="130" t="s">
        <v>176</v>
      </c>
      <c r="P19" s="130" t="s">
        <v>93</v>
      </c>
      <c r="Q19" s="212" t="s">
        <v>93</v>
      </c>
      <c r="R19" s="213"/>
      <c r="S19" s="214"/>
      <c r="T19" s="212" t="s">
        <v>93</v>
      </c>
      <c r="U19" s="213"/>
      <c r="V19" s="214"/>
      <c r="W19" s="212" t="s">
        <v>93</v>
      </c>
      <c r="X19" s="214"/>
      <c r="Y19" s="212" t="s">
        <v>93</v>
      </c>
      <c r="Z19" s="214"/>
      <c r="AA19" s="68"/>
      <c r="AB19" s="148"/>
      <c r="AC19" s="263"/>
      <c r="AD19" s="264"/>
      <c r="AE19" s="147"/>
      <c r="AF19" s="150"/>
      <c r="AG19" s="62">
        <v>11</v>
      </c>
      <c r="AH19" s="62"/>
      <c r="AI19" s="191"/>
      <c r="AJ19" s="193"/>
      <c r="AK19" s="62"/>
      <c r="AL19" s="191"/>
      <c r="AM19" s="193"/>
      <c r="AN19" s="136"/>
      <c r="AO19" s="191"/>
      <c r="AP19" s="193"/>
      <c r="AQ19" s="3"/>
      <c r="AR19" s="215"/>
      <c r="AS19" s="216"/>
      <c r="AT19" s="191"/>
      <c r="AU19" s="192"/>
      <c r="AV19" s="137"/>
      <c r="AW19" s="137"/>
      <c r="AX19" s="146" t="s">
        <v>176</v>
      </c>
      <c r="AY19" s="146" t="s">
        <v>176</v>
      </c>
      <c r="AZ19" s="66" t="s">
        <v>205</v>
      </c>
      <c r="BA19" s="63" t="s">
        <v>93</v>
      </c>
      <c r="BB19" s="128" t="s">
        <v>205</v>
      </c>
      <c r="BC19" s="138"/>
      <c r="BD19" s="212" t="s">
        <v>74</v>
      </c>
      <c r="BE19" s="214"/>
      <c r="BF19" s="212" t="s">
        <v>74</v>
      </c>
      <c r="BG19" s="213"/>
      <c r="BH19" s="214"/>
      <c r="BI19" s="212" t="s">
        <v>74</v>
      </c>
      <c r="BJ19" s="214"/>
      <c r="BK19" s="63" t="s">
        <v>74</v>
      </c>
      <c r="BL19" s="64"/>
      <c r="BM19" s="253"/>
      <c r="BN19" s="254"/>
      <c r="BO19" s="64"/>
      <c r="BP19" s="253"/>
      <c r="BQ19" s="254"/>
      <c r="BR19" s="255"/>
      <c r="BS19" s="256"/>
      <c r="BT19" s="255"/>
      <c r="BU19" s="265"/>
      <c r="BV19" s="256"/>
      <c r="BW19" s="230"/>
      <c r="BX19" s="231"/>
      <c r="BY19" s="3"/>
      <c r="BZ19" s="3"/>
      <c r="CA19" s="3"/>
      <c r="CB19" s="3"/>
      <c r="CC19" s="3"/>
      <c r="CD19" s="3"/>
      <c r="CE19" s="3"/>
      <c r="CF19" s="3"/>
      <c r="CG19" s="3">
        <v>4</v>
      </c>
      <c r="CH19" s="38">
        <v>20</v>
      </c>
      <c r="CI19" s="5"/>
      <c r="CJ19" s="4">
        <v>1</v>
      </c>
      <c r="CK19" s="4"/>
      <c r="CL19" s="38">
        <v>3</v>
      </c>
      <c r="CM19" s="38">
        <v>7</v>
      </c>
      <c r="CN19" s="4">
        <v>4</v>
      </c>
      <c r="CO19" s="4">
        <v>2</v>
      </c>
      <c r="CP19" s="4">
        <v>4</v>
      </c>
      <c r="CQ19" s="65">
        <v>2</v>
      </c>
      <c r="CR19" s="65">
        <f>SUM(CH19:CQ19)</f>
        <v>43</v>
      </c>
    </row>
    <row r="20" spans="1:97" ht="9" customHeight="1" x14ac:dyDescent="0.2">
      <c r="A20" s="17"/>
      <c r="B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7" ht="15.75" customHeight="1" x14ac:dyDescent="0.2">
      <c r="A21" s="17"/>
      <c r="B21" s="20"/>
      <c r="C21" s="21"/>
      <c r="D21" s="21" t="s">
        <v>75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7"/>
      <c r="CH21" s="41">
        <f>SUM(CH17:CH19)</f>
        <v>85</v>
      </c>
      <c r="CI21" s="41"/>
      <c r="CJ21" s="41">
        <f t="shared" ref="CJ21:CR21" si="0">SUM(CJ17:CJ19)</f>
        <v>5</v>
      </c>
      <c r="CK21" s="41">
        <f t="shared" si="0"/>
        <v>0</v>
      </c>
      <c r="CL21" s="54">
        <f t="shared" si="0"/>
        <v>8.6</v>
      </c>
      <c r="CM21" s="54">
        <f t="shared" si="0"/>
        <v>15.4</v>
      </c>
      <c r="CN21" s="41">
        <f t="shared" si="0"/>
        <v>4</v>
      </c>
      <c r="CO21" s="41">
        <f t="shared" si="0"/>
        <v>2</v>
      </c>
      <c r="CP21" s="41">
        <f t="shared" si="0"/>
        <v>4</v>
      </c>
      <c r="CQ21" s="41">
        <f t="shared" si="0"/>
        <v>22.5</v>
      </c>
      <c r="CR21" s="41">
        <f t="shared" si="0"/>
        <v>146.5</v>
      </c>
      <c r="CS21" s="1" t="s">
        <v>163</v>
      </c>
    </row>
    <row r="22" spans="1:97" ht="9" customHeight="1" x14ac:dyDescent="0.2">
      <c r="A22" s="22"/>
      <c r="B22" s="23" t="s">
        <v>76</v>
      </c>
      <c r="C22" s="21"/>
      <c r="D22" s="21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5"/>
      <c r="P22" s="23" t="s">
        <v>78</v>
      </c>
      <c r="Q22" s="23"/>
      <c r="R22" s="2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7"/>
      <c r="AD22" s="17"/>
      <c r="AE22" s="17"/>
      <c r="AF22" s="17"/>
      <c r="AG22" s="21"/>
      <c r="AH22" s="21"/>
      <c r="AI22" s="21"/>
      <c r="AJ22" s="21"/>
      <c r="AK22" s="17"/>
      <c r="AL22" s="29" t="s">
        <v>74</v>
      </c>
      <c r="AM22" s="39"/>
      <c r="AN22" s="23" t="s">
        <v>80</v>
      </c>
      <c r="AO22" s="23"/>
      <c r="AP22" s="21"/>
      <c r="AQ22" s="21"/>
      <c r="AR22" s="21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7"/>
      <c r="BD22" s="17"/>
      <c r="BE22" s="17"/>
      <c r="BF22" s="232"/>
      <c r="BG22" s="233"/>
      <c r="BH22" s="234"/>
      <c r="BI22" s="23" t="s">
        <v>118</v>
      </c>
      <c r="BJ22" s="23"/>
      <c r="BK22" s="17"/>
      <c r="BL22" s="19"/>
      <c r="BM22" s="19"/>
      <c r="BN22" s="19"/>
      <c r="BO22" s="17"/>
      <c r="BP22" s="17"/>
      <c r="BQ22" s="17"/>
      <c r="BR22" s="19"/>
      <c r="BS22" s="19"/>
      <c r="BT22" s="19"/>
      <c r="BU22" s="19"/>
      <c r="BV22" s="19"/>
      <c r="BW22" s="19"/>
      <c r="BX22" s="19"/>
      <c r="BY22" s="17"/>
      <c r="BZ22" s="17"/>
      <c r="CA22" s="19"/>
      <c r="CB22" s="19"/>
      <c r="CC22" s="28"/>
      <c r="CD22" s="23" t="s">
        <v>117</v>
      </c>
      <c r="CE22" s="19"/>
      <c r="CF22" s="19"/>
      <c r="CG22" s="17"/>
      <c r="CH22" s="17"/>
      <c r="CI22" s="17"/>
      <c r="CJ22" s="17"/>
      <c r="CK22" s="17"/>
      <c r="CL22" s="17"/>
      <c r="CM22" s="17"/>
      <c r="CN22" s="17"/>
      <c r="CO22" s="27"/>
      <c r="CP22" s="23" t="s">
        <v>79</v>
      </c>
      <c r="CQ22" s="17"/>
      <c r="CR22" s="17"/>
    </row>
    <row r="23" spans="1:97" ht="6" customHeight="1" x14ac:dyDescent="0.2">
      <c r="A23" s="17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7" ht="9" customHeight="1" x14ac:dyDescent="0.2">
      <c r="A24" s="150"/>
      <c r="B24" s="23" t="s">
        <v>225</v>
      </c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0" t="s">
        <v>176</v>
      </c>
      <c r="P24" s="23" t="s">
        <v>177</v>
      </c>
      <c r="Q24" s="23"/>
      <c r="R24" s="23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209" t="s">
        <v>93</v>
      </c>
      <c r="BG24" s="210"/>
      <c r="BH24" s="211"/>
      <c r="BI24" s="23" t="s">
        <v>77</v>
      </c>
      <c r="BJ24" s="23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51"/>
      <c r="CD24" s="23"/>
      <c r="CE24" s="17"/>
      <c r="CF24" s="17"/>
      <c r="CG24" s="17"/>
      <c r="CH24" s="17"/>
      <c r="CI24" s="40"/>
      <c r="CJ24" s="23"/>
      <c r="CK24" s="17"/>
      <c r="CL24" s="17"/>
      <c r="CM24" s="17"/>
      <c r="CN24" s="17"/>
      <c r="CO24" s="17"/>
      <c r="CP24" s="17"/>
      <c r="CQ24" s="17"/>
      <c r="CR24" s="17"/>
    </row>
    <row r="25" spans="1:97" ht="12" customHeight="1" x14ac:dyDescent="0.2">
      <c r="H25" s="46"/>
      <c r="I25" s="46"/>
      <c r="BY25" s="12"/>
      <c r="BZ25" s="12"/>
    </row>
    <row r="26" spans="1:97" ht="11.25" customHeight="1" x14ac:dyDescent="0.2"/>
  </sheetData>
  <mergeCells count="177">
    <mergeCell ref="AR18:AS18"/>
    <mergeCell ref="AO18:AP18"/>
    <mergeCell ref="AR17:AS17"/>
    <mergeCell ref="BI16:BJ16"/>
    <mergeCell ref="W16:X16"/>
    <mergeCell ref="Y19:Z19"/>
    <mergeCell ref="AI19:AJ19"/>
    <mergeCell ref="AT17:AV17"/>
    <mergeCell ref="BI19:BJ19"/>
    <mergeCell ref="BI17:BJ17"/>
    <mergeCell ref="AC19:AD19"/>
    <mergeCell ref="W17:X17"/>
    <mergeCell ref="AA17:AB17"/>
    <mergeCell ref="AE18:AF18"/>
    <mergeCell ref="AE17:AF17"/>
    <mergeCell ref="AA18:AB18"/>
    <mergeCell ref="BF17:BH17"/>
    <mergeCell ref="BD18:BE18"/>
    <mergeCell ref="AW16:AX16"/>
    <mergeCell ref="AW17:AX17"/>
    <mergeCell ref="AW18:AX18"/>
    <mergeCell ref="CC6:CF7"/>
    <mergeCell ref="CK8:CK15"/>
    <mergeCell ref="BM16:BN16"/>
    <mergeCell ref="BM18:BN18"/>
    <mergeCell ref="BM19:BN19"/>
    <mergeCell ref="BR19:BS19"/>
    <mergeCell ref="BT16:BV16"/>
    <mergeCell ref="BW6:BX15"/>
    <mergeCell ref="BO6:BV7"/>
    <mergeCell ref="CB6:CB15"/>
    <mergeCell ref="BR8:BS15"/>
    <mergeCell ref="BT18:BV18"/>
    <mergeCell ref="BW18:BX18"/>
    <mergeCell ref="BP17:BQ17"/>
    <mergeCell ref="BT19:BV19"/>
    <mergeCell ref="BP18:BQ18"/>
    <mergeCell ref="BP19:BQ19"/>
    <mergeCell ref="BR17:BS17"/>
    <mergeCell ref="BP16:BQ16"/>
    <mergeCell ref="BR16:BS16"/>
    <mergeCell ref="BT17:BV17"/>
    <mergeCell ref="BM17:BN17"/>
    <mergeCell ref="BR18:BS18"/>
    <mergeCell ref="CR6:CR15"/>
    <mergeCell ref="CL8:CL9"/>
    <mergeCell ref="CJ6:CJ9"/>
    <mergeCell ref="CP6:CP15"/>
    <mergeCell ref="CQ6:CQ15"/>
    <mergeCell ref="BW19:BX19"/>
    <mergeCell ref="CA8:CA9"/>
    <mergeCell ref="BZ8:BZ15"/>
    <mergeCell ref="CG6:CG15"/>
    <mergeCell ref="CK6:CN7"/>
    <mergeCell ref="BW16:BX16"/>
    <mergeCell ref="CO6:CO9"/>
    <mergeCell ref="CH6:CI7"/>
    <mergeCell ref="CF8:CF15"/>
    <mergeCell ref="CD8:CD15"/>
    <mergeCell ref="CC8:CC15"/>
    <mergeCell ref="CE8:CE15"/>
    <mergeCell ref="CH8:CH15"/>
    <mergeCell ref="CI8:CI15"/>
    <mergeCell ref="CN8:CN15"/>
    <mergeCell ref="CM8:CM15"/>
    <mergeCell ref="BY8:BY15"/>
    <mergeCell ref="BY6:CA7"/>
    <mergeCell ref="BW17:BX17"/>
    <mergeCell ref="I18:J18"/>
    <mergeCell ref="BF22:BH22"/>
    <mergeCell ref="BF16:BH16"/>
    <mergeCell ref="K18:L18"/>
    <mergeCell ref="T18:V18"/>
    <mergeCell ref="W18:X18"/>
    <mergeCell ref="Y18:Z18"/>
    <mergeCell ref="K17:L17"/>
    <mergeCell ref="AL17:AM17"/>
    <mergeCell ref="AC17:AD17"/>
    <mergeCell ref="AT19:AU19"/>
    <mergeCell ref="BB17:BC17"/>
    <mergeCell ref="I19:J19"/>
    <mergeCell ref="K19:L19"/>
    <mergeCell ref="AL18:AM18"/>
    <mergeCell ref="AL19:AM19"/>
    <mergeCell ref="AI17:AJ17"/>
    <mergeCell ref="BD19:BE19"/>
    <mergeCell ref="AY18:AZ18"/>
    <mergeCell ref="M17:N17"/>
    <mergeCell ref="Q17:S17"/>
    <mergeCell ref="AC18:AD18"/>
    <mergeCell ref="M18:N18"/>
    <mergeCell ref="W19:X19"/>
    <mergeCell ref="T6:AB7"/>
    <mergeCell ref="W8:X15"/>
    <mergeCell ref="AI6:AJ15"/>
    <mergeCell ref="AK6:AN7"/>
    <mergeCell ref="AL8:AM15"/>
    <mergeCell ref="AE8:AF15"/>
    <mergeCell ref="M16:N16"/>
    <mergeCell ref="Q16:S16"/>
    <mergeCell ref="P8:P9"/>
    <mergeCell ref="T16:V16"/>
    <mergeCell ref="AA16:AB16"/>
    <mergeCell ref="A6:A9"/>
    <mergeCell ref="G6:J7"/>
    <mergeCell ref="B6:E7"/>
    <mergeCell ref="E8:E9"/>
    <mergeCell ref="B8:B9"/>
    <mergeCell ref="C8:C9"/>
    <mergeCell ref="G8:G15"/>
    <mergeCell ref="F6:F15"/>
    <mergeCell ref="H8:H15"/>
    <mergeCell ref="I8:J15"/>
    <mergeCell ref="D8:D15"/>
    <mergeCell ref="BK8:BK15"/>
    <mergeCell ref="AN8:AN15"/>
    <mergeCell ref="BT8:BV9"/>
    <mergeCell ref="BL8:BL9"/>
    <mergeCell ref="AO6:AP15"/>
    <mergeCell ref="BM8:BN15"/>
    <mergeCell ref="BF6:BH9"/>
    <mergeCell ref="AQ6:AX7"/>
    <mergeCell ref="BI6:BN7"/>
    <mergeCell ref="AT8:AV15"/>
    <mergeCell ref="BP8:BQ15"/>
    <mergeCell ref="BI8:BJ15"/>
    <mergeCell ref="BO8:BO15"/>
    <mergeCell ref="AQ8:AQ15"/>
    <mergeCell ref="AW8:AX9"/>
    <mergeCell ref="I16:J16"/>
    <mergeCell ref="I17:J17"/>
    <mergeCell ref="Y16:Z16"/>
    <mergeCell ref="Y17:Z17"/>
    <mergeCell ref="AO17:AP17"/>
    <mergeCell ref="K16:L16"/>
    <mergeCell ref="BF24:BH24"/>
    <mergeCell ref="BA6:BE7"/>
    <mergeCell ref="AR8:AS15"/>
    <mergeCell ref="BB8:BC9"/>
    <mergeCell ref="BA8:BA15"/>
    <mergeCell ref="AY6:AZ15"/>
    <mergeCell ref="BF19:BH19"/>
    <mergeCell ref="AR19:AS19"/>
    <mergeCell ref="BF18:BH18"/>
    <mergeCell ref="K6:L15"/>
    <mergeCell ref="O8:O15"/>
    <mergeCell ref="M19:N19"/>
    <mergeCell ref="T19:V19"/>
    <mergeCell ref="Q19:S19"/>
    <mergeCell ref="AL16:AM16"/>
    <mergeCell ref="AT18:AV18"/>
    <mergeCell ref="AO19:AP19"/>
    <mergeCell ref="AA8:AB9"/>
    <mergeCell ref="T17:V17"/>
    <mergeCell ref="AR16:AS16"/>
    <mergeCell ref="AY17:AZ17"/>
    <mergeCell ref="AC6:AD15"/>
    <mergeCell ref="Q18:S18"/>
    <mergeCell ref="AY16:AZ16"/>
    <mergeCell ref="AC16:AD16"/>
    <mergeCell ref="AT16:AV16"/>
    <mergeCell ref="BD8:BE15"/>
    <mergeCell ref="BD16:BE16"/>
    <mergeCell ref="AI18:AJ18"/>
    <mergeCell ref="BB18:BC18"/>
    <mergeCell ref="AI16:AJ16"/>
    <mergeCell ref="AO16:AP16"/>
    <mergeCell ref="M6:S7"/>
    <mergeCell ref="AG8:AG15"/>
    <mergeCell ref="T8:V15"/>
    <mergeCell ref="Q8:S9"/>
    <mergeCell ref="AK8:AK15"/>
    <mergeCell ref="AE6:AH7"/>
    <mergeCell ref="AH8:AH15"/>
    <mergeCell ref="BB16:BC16"/>
    <mergeCell ref="M8:N15"/>
    <mergeCell ref="Y8:Z9"/>
  </mergeCells>
  <phoneticPr fontId="0" type="noConversion"/>
  <printOptions horizontalCentered="1"/>
  <pageMargins left="0.19685039370078741" right="0.27559055118110237" top="0.27559055118110237" bottom="0.39370078740157483" header="0" footer="0"/>
  <pageSetup paperSize="9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0"/>
  <sheetViews>
    <sheetView tabSelected="1" view="pageBreakPreview" zoomScale="115" zoomScaleNormal="100" zoomScaleSheetLayoutView="115" workbookViewId="0">
      <pane ySplit="7" topLeftCell="A8" activePane="bottomLeft" state="frozen"/>
      <selection pane="bottomLeft" activeCell="L79" sqref="L79"/>
    </sheetView>
  </sheetViews>
  <sheetFormatPr defaultRowHeight="12.75" x14ac:dyDescent="0.2"/>
  <cols>
    <col min="1" max="1" width="8.28515625" customWidth="1"/>
    <col min="2" max="2" width="49.5703125" customWidth="1"/>
    <col min="3" max="3" width="10.140625" customWidth="1"/>
    <col min="4" max="4" width="6.28515625" customWidth="1"/>
    <col min="5" max="6" width="5.7109375" customWidth="1"/>
    <col min="7" max="7" width="1.7109375" hidden="1" customWidth="1"/>
    <col min="8" max="8" width="8.28515625" customWidth="1"/>
    <col min="9" max="9" width="6.7109375" customWidth="1"/>
    <col min="10" max="17" width="5.7109375" customWidth="1"/>
    <col min="18" max="18" width="4.28515625" customWidth="1"/>
    <col min="19" max="19" width="9.28515625" customWidth="1"/>
  </cols>
  <sheetData>
    <row r="1" spans="1:17" ht="16.899999999999999" customHeight="1" x14ac:dyDescent="0.25">
      <c r="A1" s="316" t="s">
        <v>203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s="6" customFormat="1" ht="10.9" customHeight="1" x14ac:dyDescent="0.2">
      <c r="A2" s="318" t="s">
        <v>63</v>
      </c>
      <c r="B2" s="321" t="s">
        <v>167</v>
      </c>
      <c r="C2" s="299" t="s">
        <v>129</v>
      </c>
      <c r="D2" s="333" t="s">
        <v>130</v>
      </c>
      <c r="E2" s="334"/>
      <c r="F2" s="334"/>
      <c r="G2" s="334"/>
      <c r="H2" s="334"/>
      <c r="I2" s="335"/>
      <c r="J2" s="333" t="s">
        <v>193</v>
      </c>
      <c r="K2" s="334"/>
      <c r="L2" s="334"/>
      <c r="M2" s="334"/>
      <c r="N2" s="334"/>
      <c r="O2" s="334"/>
      <c r="P2" s="334"/>
      <c r="Q2" s="335"/>
    </row>
    <row r="3" spans="1:17" s="6" customFormat="1" ht="22.5" customHeight="1" x14ac:dyDescent="0.2">
      <c r="A3" s="319"/>
      <c r="B3" s="322"/>
      <c r="C3" s="300"/>
      <c r="D3" s="299" t="s">
        <v>168</v>
      </c>
      <c r="E3" s="310" t="s">
        <v>194</v>
      </c>
      <c r="F3" s="302" t="s">
        <v>257</v>
      </c>
      <c r="G3" s="303"/>
      <c r="H3" s="303"/>
      <c r="I3" s="304"/>
      <c r="J3" s="336"/>
      <c r="K3" s="337"/>
      <c r="L3" s="337"/>
      <c r="M3" s="337"/>
      <c r="N3" s="337"/>
      <c r="O3" s="337"/>
      <c r="P3" s="337"/>
      <c r="Q3" s="338"/>
    </row>
    <row r="4" spans="1:17" s="6" customFormat="1" ht="9" customHeight="1" x14ac:dyDescent="0.2">
      <c r="A4" s="319"/>
      <c r="B4" s="322"/>
      <c r="C4" s="300"/>
      <c r="D4" s="300"/>
      <c r="E4" s="311"/>
      <c r="F4" s="299" t="s">
        <v>169</v>
      </c>
      <c r="G4" s="331"/>
      <c r="H4" s="331"/>
      <c r="I4" s="332"/>
      <c r="J4" s="305" t="s">
        <v>120</v>
      </c>
      <c r="K4" s="306"/>
      <c r="L4" s="308" t="s">
        <v>121</v>
      </c>
      <c r="M4" s="309"/>
      <c r="N4" s="308" t="s">
        <v>122</v>
      </c>
      <c r="O4" s="309"/>
      <c r="P4" s="308" t="s">
        <v>123</v>
      </c>
      <c r="Q4" s="324"/>
    </row>
    <row r="5" spans="1:17" s="6" customFormat="1" ht="12" customHeight="1" x14ac:dyDescent="0.2">
      <c r="A5" s="319"/>
      <c r="B5" s="322"/>
      <c r="C5" s="300"/>
      <c r="D5" s="300"/>
      <c r="E5" s="311"/>
      <c r="F5" s="300"/>
      <c r="G5" s="325" t="s">
        <v>131</v>
      </c>
      <c r="H5" s="310" t="s">
        <v>184</v>
      </c>
      <c r="I5" s="328" t="s">
        <v>132</v>
      </c>
      <c r="J5" s="42" t="s">
        <v>133</v>
      </c>
      <c r="K5" s="42" t="s">
        <v>134</v>
      </c>
      <c r="L5" s="42" t="s">
        <v>135</v>
      </c>
      <c r="M5" s="42" t="s">
        <v>136</v>
      </c>
      <c r="N5" s="57" t="s">
        <v>137</v>
      </c>
      <c r="O5" s="57" t="s">
        <v>138</v>
      </c>
      <c r="P5" s="57" t="s">
        <v>139</v>
      </c>
      <c r="Q5" s="59" t="s">
        <v>140</v>
      </c>
    </row>
    <row r="6" spans="1:17" s="6" customFormat="1" ht="9.75" customHeight="1" x14ac:dyDescent="0.2">
      <c r="A6" s="319"/>
      <c r="B6" s="322"/>
      <c r="C6" s="300"/>
      <c r="D6" s="300"/>
      <c r="E6" s="311"/>
      <c r="F6" s="300"/>
      <c r="G6" s="326"/>
      <c r="H6" s="311"/>
      <c r="I6" s="329"/>
      <c r="J6" s="47" t="s">
        <v>124</v>
      </c>
      <c r="K6" s="47" t="s">
        <v>124</v>
      </c>
      <c r="L6" s="47" t="s">
        <v>124</v>
      </c>
      <c r="M6" s="47" t="s">
        <v>124</v>
      </c>
      <c r="N6" s="47" t="s">
        <v>124</v>
      </c>
      <c r="O6" s="47" t="s">
        <v>124</v>
      </c>
      <c r="P6" s="47" t="s">
        <v>124</v>
      </c>
      <c r="Q6" s="5" t="s">
        <v>124</v>
      </c>
    </row>
    <row r="7" spans="1:17" s="6" customFormat="1" ht="27" customHeight="1" x14ac:dyDescent="0.2">
      <c r="A7" s="320"/>
      <c r="B7" s="323"/>
      <c r="C7" s="301"/>
      <c r="D7" s="301"/>
      <c r="E7" s="312"/>
      <c r="F7" s="301"/>
      <c r="G7" s="327"/>
      <c r="H7" s="312"/>
      <c r="I7" s="330"/>
      <c r="J7" s="42">
        <v>16</v>
      </c>
      <c r="K7" s="42">
        <v>23</v>
      </c>
      <c r="L7" s="42">
        <v>16</v>
      </c>
      <c r="M7" s="42">
        <v>24</v>
      </c>
      <c r="N7" s="42">
        <v>16</v>
      </c>
      <c r="O7" s="42">
        <v>23</v>
      </c>
      <c r="P7" s="42">
        <v>16</v>
      </c>
      <c r="Q7" s="32">
        <v>14</v>
      </c>
    </row>
    <row r="8" spans="1:17" s="10" customFormat="1" ht="9.75" customHeight="1" x14ac:dyDescent="0.2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7</v>
      </c>
      <c r="I8" s="78" t="s">
        <v>195</v>
      </c>
      <c r="J8" s="77">
        <v>9</v>
      </c>
      <c r="K8" s="77">
        <v>10</v>
      </c>
      <c r="L8" s="77">
        <v>11</v>
      </c>
      <c r="M8" s="77">
        <v>12</v>
      </c>
      <c r="N8" s="77">
        <v>13</v>
      </c>
      <c r="O8" s="77">
        <v>14</v>
      </c>
      <c r="P8" s="77">
        <v>15</v>
      </c>
      <c r="Q8" s="77">
        <v>16</v>
      </c>
    </row>
    <row r="9" spans="1:17" s="10" customFormat="1" ht="9.9499999999999993" customHeight="1" x14ac:dyDescent="0.2">
      <c r="A9" s="110" t="s">
        <v>141</v>
      </c>
      <c r="B9" s="110" t="s">
        <v>142</v>
      </c>
      <c r="C9" s="108" t="s">
        <v>256</v>
      </c>
      <c r="D9" s="157">
        <v>2106</v>
      </c>
      <c r="E9" s="157">
        <v>702</v>
      </c>
      <c r="F9" s="154">
        <f>F10+F19+F24</f>
        <v>1404</v>
      </c>
      <c r="G9" s="154" t="e">
        <f>G10+G19</f>
        <v>#REF!</v>
      </c>
      <c r="H9" s="154">
        <v>714</v>
      </c>
      <c r="I9" s="158"/>
      <c r="J9" s="154">
        <v>576</v>
      </c>
      <c r="K9" s="154">
        <v>828</v>
      </c>
      <c r="L9" s="154">
        <f t="shared" ref="L9:Q9" si="0">L10+L19</f>
        <v>0</v>
      </c>
      <c r="M9" s="154">
        <f t="shared" si="0"/>
        <v>0</v>
      </c>
      <c r="N9" s="154">
        <f t="shared" si="0"/>
        <v>0</v>
      </c>
      <c r="O9" s="154">
        <f t="shared" si="0"/>
        <v>0</v>
      </c>
      <c r="P9" s="154">
        <f t="shared" si="0"/>
        <v>0</v>
      </c>
      <c r="Q9" s="154">
        <f t="shared" si="0"/>
        <v>0</v>
      </c>
    </row>
    <row r="10" spans="1:17" s="10" customFormat="1" ht="9.9499999999999993" customHeight="1" x14ac:dyDescent="0.2">
      <c r="A10" s="97" t="s">
        <v>231</v>
      </c>
      <c r="B10" s="97" t="s">
        <v>232</v>
      </c>
      <c r="C10" s="100" t="s">
        <v>251</v>
      </c>
      <c r="D10" s="99">
        <v>1396</v>
      </c>
      <c r="E10" s="99">
        <v>466</v>
      </c>
      <c r="F10" s="159">
        <v>930</v>
      </c>
      <c r="G10" s="159" t="e">
        <f>L10+#REF!</f>
        <v>#REF!</v>
      </c>
      <c r="H10" s="159">
        <v>546</v>
      </c>
      <c r="I10" s="159"/>
      <c r="J10" s="101">
        <v>384</v>
      </c>
      <c r="K10" s="101">
        <v>546</v>
      </c>
      <c r="L10" s="101">
        <f t="shared" ref="L10:Q10" si="1">SUM(L11:L18)</f>
        <v>0</v>
      </c>
      <c r="M10" s="101">
        <f t="shared" si="1"/>
        <v>0</v>
      </c>
      <c r="N10" s="101">
        <f t="shared" si="1"/>
        <v>0</v>
      </c>
      <c r="O10" s="101">
        <f t="shared" si="1"/>
        <v>0</v>
      </c>
      <c r="P10" s="101">
        <f t="shared" si="1"/>
        <v>0</v>
      </c>
      <c r="Q10" s="101">
        <f t="shared" si="1"/>
        <v>0</v>
      </c>
    </row>
    <row r="11" spans="1:17" s="10" customFormat="1" ht="9.9499999999999993" customHeight="1" x14ac:dyDescent="0.2">
      <c r="A11" s="88" t="s">
        <v>233</v>
      </c>
      <c r="B11" s="88" t="s">
        <v>125</v>
      </c>
      <c r="C11" s="82" t="s">
        <v>192</v>
      </c>
      <c r="D11" s="176">
        <f>E11+F11</f>
        <v>175.5</v>
      </c>
      <c r="E11" s="176">
        <f>F11/2</f>
        <v>58.5</v>
      </c>
      <c r="F11" s="174">
        <v>117</v>
      </c>
      <c r="G11" s="170"/>
      <c r="H11" s="174">
        <v>52</v>
      </c>
      <c r="I11" s="171"/>
      <c r="J11" s="177">
        <v>48</v>
      </c>
      <c r="K11" s="179">
        <v>69</v>
      </c>
      <c r="L11" s="155"/>
      <c r="M11" s="155"/>
      <c r="N11" s="58"/>
      <c r="O11" s="58"/>
      <c r="P11" s="58"/>
      <c r="Q11" s="58"/>
    </row>
    <row r="12" spans="1:17" s="10" customFormat="1" ht="9.9499999999999993" customHeight="1" x14ac:dyDescent="0.2">
      <c r="A12" s="88" t="s">
        <v>234</v>
      </c>
      <c r="B12" s="88" t="s">
        <v>126</v>
      </c>
      <c r="C12" s="82" t="s">
        <v>202</v>
      </c>
      <c r="D12" s="176">
        <f t="shared" ref="D12:D16" si="2">E12+F12</f>
        <v>175.5</v>
      </c>
      <c r="E12" s="176">
        <f t="shared" ref="E12:E16" si="3">F12/2</f>
        <v>58.5</v>
      </c>
      <c r="F12" s="174">
        <v>117</v>
      </c>
      <c r="G12" s="170"/>
      <c r="H12" s="174">
        <v>48</v>
      </c>
      <c r="I12" s="171"/>
      <c r="J12" s="177">
        <v>48</v>
      </c>
      <c r="K12" s="179">
        <v>69</v>
      </c>
      <c r="L12" s="155"/>
      <c r="M12" s="155"/>
      <c r="N12" s="58"/>
      <c r="O12" s="58"/>
      <c r="P12" s="58"/>
      <c r="Q12" s="58"/>
    </row>
    <row r="13" spans="1:17" s="10" customFormat="1" ht="9.9499999999999993" customHeight="1" x14ac:dyDescent="0.2">
      <c r="A13" s="88" t="s">
        <v>235</v>
      </c>
      <c r="B13" s="88" t="s">
        <v>67</v>
      </c>
      <c r="C13" s="82" t="s">
        <v>192</v>
      </c>
      <c r="D13" s="176">
        <f t="shared" si="2"/>
        <v>175.5</v>
      </c>
      <c r="E13" s="176">
        <f t="shared" si="3"/>
        <v>58.5</v>
      </c>
      <c r="F13" s="174">
        <v>117</v>
      </c>
      <c r="G13" s="170"/>
      <c r="H13" s="174">
        <v>117</v>
      </c>
      <c r="I13" s="171"/>
      <c r="J13" s="177">
        <v>48</v>
      </c>
      <c r="K13" s="179">
        <v>69</v>
      </c>
      <c r="L13" s="155"/>
      <c r="M13" s="155"/>
      <c r="N13" s="58"/>
      <c r="O13" s="58"/>
      <c r="P13" s="58"/>
      <c r="Q13" s="58"/>
    </row>
    <row r="14" spans="1:17" s="10" customFormat="1" ht="9.9499999999999993" customHeight="1" x14ac:dyDescent="0.2">
      <c r="A14" s="88" t="s">
        <v>236</v>
      </c>
      <c r="B14" s="88" t="s">
        <v>83</v>
      </c>
      <c r="C14" s="82" t="s">
        <v>192</v>
      </c>
      <c r="D14" s="176">
        <v>351</v>
      </c>
      <c r="E14" s="176">
        <v>117</v>
      </c>
      <c r="F14" s="174">
        <v>234</v>
      </c>
      <c r="G14" s="170"/>
      <c r="H14" s="174">
        <v>118</v>
      </c>
      <c r="I14" s="171"/>
      <c r="J14" s="177">
        <v>112</v>
      </c>
      <c r="K14" s="179">
        <v>122</v>
      </c>
      <c r="L14" s="155"/>
      <c r="M14" s="155"/>
      <c r="N14" s="58"/>
      <c r="O14" s="58"/>
      <c r="P14" s="58"/>
      <c r="Q14" s="58"/>
    </row>
    <row r="15" spans="1:17" s="10" customFormat="1" ht="9.9499999999999993" customHeight="1" x14ac:dyDescent="0.2">
      <c r="A15" s="88" t="s">
        <v>237</v>
      </c>
      <c r="B15" s="88" t="s">
        <v>96</v>
      </c>
      <c r="C15" s="82" t="s">
        <v>202</v>
      </c>
      <c r="D15" s="176">
        <f t="shared" si="2"/>
        <v>166.5</v>
      </c>
      <c r="E15" s="176">
        <f t="shared" si="3"/>
        <v>55.5</v>
      </c>
      <c r="F15" s="174">
        <v>111</v>
      </c>
      <c r="G15" s="170"/>
      <c r="H15" s="174">
        <v>38</v>
      </c>
      <c r="I15" s="171"/>
      <c r="J15" s="177">
        <v>48</v>
      </c>
      <c r="K15" s="179">
        <v>63</v>
      </c>
      <c r="L15" s="155"/>
      <c r="M15" s="155"/>
      <c r="N15" s="58"/>
      <c r="O15" s="58"/>
      <c r="P15" s="58"/>
      <c r="Q15" s="58"/>
    </row>
    <row r="16" spans="1:17" s="10" customFormat="1" ht="9.9499999999999993" customHeight="1" x14ac:dyDescent="0.2">
      <c r="A16" s="88" t="s">
        <v>238</v>
      </c>
      <c r="B16" s="88" t="s">
        <v>68</v>
      </c>
      <c r="C16" s="82" t="s">
        <v>218</v>
      </c>
      <c r="D16" s="176">
        <f t="shared" si="2"/>
        <v>175.5</v>
      </c>
      <c r="E16" s="176">
        <f t="shared" si="3"/>
        <v>58.5</v>
      </c>
      <c r="F16" s="174">
        <v>117</v>
      </c>
      <c r="G16" s="170"/>
      <c r="H16" s="174">
        <v>113</v>
      </c>
      <c r="I16" s="171"/>
      <c r="J16" s="177">
        <v>48</v>
      </c>
      <c r="K16" s="179">
        <v>69</v>
      </c>
      <c r="L16" s="155"/>
      <c r="M16" s="155"/>
      <c r="N16" s="58"/>
      <c r="O16" s="58"/>
      <c r="P16" s="58"/>
      <c r="Q16" s="58"/>
    </row>
    <row r="17" spans="1:120" s="10" customFormat="1" ht="9.9499999999999993" customHeight="1" x14ac:dyDescent="0.2">
      <c r="A17" s="88" t="s">
        <v>239</v>
      </c>
      <c r="B17" s="88" t="s">
        <v>127</v>
      </c>
      <c r="C17" s="82" t="s">
        <v>202</v>
      </c>
      <c r="D17" s="176">
        <v>117</v>
      </c>
      <c r="E17" s="176">
        <v>39</v>
      </c>
      <c r="F17" s="174">
        <v>78</v>
      </c>
      <c r="G17" s="170"/>
      <c r="H17" s="174">
        <v>42</v>
      </c>
      <c r="I17" s="171"/>
      <c r="J17" s="177">
        <v>32</v>
      </c>
      <c r="K17" s="179">
        <v>46</v>
      </c>
      <c r="L17" s="155"/>
      <c r="M17" s="155"/>
      <c r="N17" s="58"/>
      <c r="O17" s="58"/>
      <c r="P17" s="58"/>
      <c r="Q17" s="58"/>
    </row>
    <row r="18" spans="1:120" s="10" customFormat="1" ht="9.9499999999999993" customHeight="1" x14ac:dyDescent="0.2">
      <c r="A18" s="88" t="s">
        <v>240</v>
      </c>
      <c r="B18" s="88" t="s">
        <v>230</v>
      </c>
      <c r="C18" s="117" t="s">
        <v>170</v>
      </c>
      <c r="D18" s="176">
        <v>57</v>
      </c>
      <c r="E18" s="176">
        <v>18</v>
      </c>
      <c r="F18" s="174">
        <v>39</v>
      </c>
      <c r="G18" s="170"/>
      <c r="H18" s="174">
        <v>18</v>
      </c>
      <c r="I18" s="171"/>
      <c r="J18" s="177"/>
      <c r="K18" s="179">
        <v>39</v>
      </c>
      <c r="L18" s="155"/>
      <c r="M18" s="155"/>
      <c r="N18" s="58"/>
      <c r="O18" s="58"/>
      <c r="P18" s="58"/>
      <c r="Q18" s="58"/>
    </row>
    <row r="19" spans="1:120" s="10" customFormat="1" ht="23.25" customHeight="1" x14ac:dyDescent="0.2">
      <c r="A19" s="102" t="s">
        <v>241</v>
      </c>
      <c r="B19" s="160" t="s">
        <v>242</v>
      </c>
      <c r="C19" s="100" t="s">
        <v>255</v>
      </c>
      <c r="D19" s="178">
        <v>593</v>
      </c>
      <c r="E19" s="178">
        <v>197</v>
      </c>
      <c r="F19" s="175">
        <v>396</v>
      </c>
      <c r="G19" s="172" t="e">
        <f>L19+#REF!</f>
        <v>#REF!</v>
      </c>
      <c r="H19" s="175">
        <v>168</v>
      </c>
      <c r="I19" s="173"/>
      <c r="J19" s="175">
        <v>160</v>
      </c>
      <c r="K19" s="175">
        <v>236</v>
      </c>
      <c r="L19" s="101">
        <f t="shared" ref="L19:Q19" si="4">SUM(L20:L22)</f>
        <v>0</v>
      </c>
      <c r="M19" s="101">
        <f t="shared" si="4"/>
        <v>0</v>
      </c>
      <c r="N19" s="101">
        <f t="shared" si="4"/>
        <v>0</v>
      </c>
      <c r="O19" s="101">
        <f t="shared" si="4"/>
        <v>0</v>
      </c>
      <c r="P19" s="101">
        <f t="shared" si="4"/>
        <v>0</v>
      </c>
      <c r="Q19" s="101">
        <f t="shared" si="4"/>
        <v>0</v>
      </c>
    </row>
    <row r="20" spans="1:120" s="10" customFormat="1" ht="10.5" customHeight="1" x14ac:dyDescent="0.2">
      <c r="A20" s="88" t="s">
        <v>243</v>
      </c>
      <c r="B20" s="88" t="s">
        <v>253</v>
      </c>
      <c r="C20" s="82" t="s">
        <v>170</v>
      </c>
      <c r="D20" s="176">
        <v>57</v>
      </c>
      <c r="E20" s="177">
        <v>18</v>
      </c>
      <c r="F20" s="174">
        <v>39</v>
      </c>
      <c r="G20" s="170"/>
      <c r="H20" s="174">
        <v>16</v>
      </c>
      <c r="I20" s="171"/>
      <c r="J20" s="177"/>
      <c r="K20" s="179">
        <v>39</v>
      </c>
      <c r="L20" s="155"/>
      <c r="M20" s="155"/>
      <c r="N20" s="58"/>
      <c r="O20" s="58"/>
      <c r="P20" s="58"/>
      <c r="Q20" s="58"/>
    </row>
    <row r="21" spans="1:120" s="10" customFormat="1" ht="11.25" customHeight="1" x14ac:dyDescent="0.2">
      <c r="A21" s="88" t="s">
        <v>244</v>
      </c>
      <c r="B21" s="88" t="s">
        <v>228</v>
      </c>
      <c r="C21" s="82" t="s">
        <v>192</v>
      </c>
      <c r="D21" s="176">
        <v>273</v>
      </c>
      <c r="E21" s="176">
        <v>91</v>
      </c>
      <c r="F21" s="174">
        <v>182</v>
      </c>
      <c r="G21" s="170"/>
      <c r="H21" s="174">
        <v>78</v>
      </c>
      <c r="I21" s="171"/>
      <c r="J21" s="177">
        <v>80</v>
      </c>
      <c r="K21" s="179">
        <v>102</v>
      </c>
      <c r="L21" s="155"/>
      <c r="M21" s="155"/>
      <c r="N21" s="58"/>
      <c r="O21" s="58"/>
      <c r="P21" s="58"/>
      <c r="Q21" s="58"/>
    </row>
    <row r="22" spans="1:120" s="10" customFormat="1" ht="12" customHeight="1" x14ac:dyDescent="0.2">
      <c r="A22" s="88" t="s">
        <v>245</v>
      </c>
      <c r="B22" s="88" t="s">
        <v>128</v>
      </c>
      <c r="C22" s="82" t="s">
        <v>192</v>
      </c>
      <c r="D22" s="176">
        <f>E22+F22</f>
        <v>262.5</v>
      </c>
      <c r="E22" s="176">
        <f>F22/2</f>
        <v>87.5</v>
      </c>
      <c r="F22" s="174">
        <v>175</v>
      </c>
      <c r="G22" s="170"/>
      <c r="H22" s="174">
        <v>74</v>
      </c>
      <c r="I22" s="171"/>
      <c r="J22" s="177">
        <v>80</v>
      </c>
      <c r="K22" s="179">
        <v>95</v>
      </c>
      <c r="L22" s="155"/>
      <c r="M22" s="155"/>
      <c r="N22" s="58"/>
      <c r="O22" s="58"/>
      <c r="P22" s="58"/>
      <c r="Q22" s="58"/>
    </row>
    <row r="23" spans="1:120" s="6" customFormat="1" ht="13.5" hidden="1" customHeight="1" x14ac:dyDescent="0.2">
      <c r="A23" s="307" t="s">
        <v>246</v>
      </c>
      <c r="B23" s="307"/>
      <c r="C23" s="108" t="s">
        <v>247</v>
      </c>
      <c r="D23" s="154" t="e">
        <f>D26+D32+D35-D58-D59-#REF!-D65-#REF!-D71-D74-D80</f>
        <v>#REF!</v>
      </c>
      <c r="E23" s="154" t="e">
        <f>E26+E32+E35-E58-E59-#REF!-E65-#REF!-E71-E74-E80</f>
        <v>#REF!</v>
      </c>
      <c r="F23" s="154" t="e">
        <f>F26+F32+F35-F58-F59-#REF!-F65-#REF!-F71-F74-F80</f>
        <v>#REF!</v>
      </c>
      <c r="G23" s="154" t="e">
        <f>G26+G32+G35-G58-G59-#REF!-G65-#REF!-G71-G74-G80</f>
        <v>#REF!</v>
      </c>
      <c r="H23" s="154" t="e">
        <f>H26+H32+H35-H58-H59-#REF!-H65-#REF!-H71-H74-H80</f>
        <v>#REF!</v>
      </c>
      <c r="I23" s="154">
        <v>40</v>
      </c>
      <c r="J23" s="154"/>
      <c r="K23" s="154"/>
      <c r="L23" s="154" t="e">
        <f>L26+L32+L35-L58-L59-#REF!-L65-#REF!-L71-L74-L80</f>
        <v>#REF!</v>
      </c>
      <c r="M23" s="154" t="e">
        <f>M26+M32+M35-M58-M59-#REF!-M65-#REF!-M71-M74-M80</f>
        <v>#REF!</v>
      </c>
      <c r="N23" s="154" t="e">
        <f>N26+N32+N35-N58-N59-#REF!-N65-#REF!-N71-N74-N80</f>
        <v>#REF!</v>
      </c>
      <c r="O23" s="154" t="e">
        <f>O26+O32+O35-O58-O59-#REF!-O65-#REF!-O71-O74-O80</f>
        <v>#REF!</v>
      </c>
      <c r="P23" s="154" t="e">
        <f>P26+P32+P35-P58-P59-#REF!-P65-#REF!-P71-P74-P80</f>
        <v>#REF!</v>
      </c>
      <c r="Q23" s="154" t="e">
        <f>Q26+Q32+Q35-Q58-Q59-#REF!-Q65-#REF!-Q71-Q74-Q80</f>
        <v>#REF!</v>
      </c>
    </row>
    <row r="24" spans="1:120" s="10" customFormat="1" ht="18.75" customHeight="1" x14ac:dyDescent="0.2">
      <c r="A24" s="102" t="s">
        <v>248</v>
      </c>
      <c r="B24" s="161" t="s">
        <v>252</v>
      </c>
      <c r="C24" s="100" t="s">
        <v>254</v>
      </c>
      <c r="D24" s="104">
        <v>117</v>
      </c>
      <c r="E24" s="104">
        <v>39</v>
      </c>
      <c r="F24" s="101">
        <f>SUM(F25:F25)</f>
        <v>78</v>
      </c>
      <c r="G24" s="101" t="e">
        <f>L24+#REF!</f>
        <v>#REF!</v>
      </c>
      <c r="H24" s="101">
        <v>48</v>
      </c>
      <c r="I24" s="159"/>
      <c r="J24" s="101">
        <v>32</v>
      </c>
      <c r="K24" s="101">
        <v>46</v>
      </c>
      <c r="L24" s="101"/>
      <c r="M24" s="101"/>
      <c r="N24" s="101"/>
      <c r="O24" s="101"/>
      <c r="P24" s="101"/>
      <c r="Q24" s="101"/>
    </row>
    <row r="25" spans="1:120" s="168" customFormat="1" ht="16.5" customHeight="1" x14ac:dyDescent="0.2">
      <c r="A25" s="162" t="s">
        <v>249</v>
      </c>
      <c r="B25" s="163" t="s">
        <v>250</v>
      </c>
      <c r="C25" s="164" t="s">
        <v>170</v>
      </c>
      <c r="D25" s="165">
        <v>117</v>
      </c>
      <c r="E25" s="165">
        <v>39</v>
      </c>
      <c r="F25" s="166">
        <v>78</v>
      </c>
      <c r="G25" s="166"/>
      <c r="H25" s="166">
        <v>48</v>
      </c>
      <c r="I25" s="167"/>
      <c r="J25" s="166">
        <v>32</v>
      </c>
      <c r="K25" s="166">
        <v>46</v>
      </c>
      <c r="L25" s="166"/>
      <c r="M25" s="166"/>
      <c r="N25" s="166"/>
      <c r="O25" s="166"/>
      <c r="P25" s="166"/>
      <c r="Q25" s="166"/>
    </row>
    <row r="26" spans="1:120" s="6" customFormat="1" ht="18.75" customHeight="1" x14ac:dyDescent="0.2">
      <c r="A26" s="102" t="s">
        <v>70</v>
      </c>
      <c r="B26" s="103" t="s">
        <v>143</v>
      </c>
      <c r="C26" s="98" t="s">
        <v>224</v>
      </c>
      <c r="D26" s="101">
        <f t="shared" ref="D26:Q26" si="5">SUM(D27:D30)</f>
        <v>654</v>
      </c>
      <c r="E26" s="101">
        <f t="shared" si="5"/>
        <v>218</v>
      </c>
      <c r="F26" s="101">
        <f t="shared" si="5"/>
        <v>436</v>
      </c>
      <c r="G26" s="101" t="e">
        <f t="shared" si="5"/>
        <v>#REF!</v>
      </c>
      <c r="H26" s="101">
        <f t="shared" si="5"/>
        <v>342</v>
      </c>
      <c r="I26" s="101">
        <f t="shared" si="5"/>
        <v>0</v>
      </c>
      <c r="J26" s="101">
        <f t="shared" si="5"/>
        <v>0</v>
      </c>
      <c r="K26" s="101">
        <f t="shared" si="5"/>
        <v>0</v>
      </c>
      <c r="L26" s="101">
        <f t="shared" si="5"/>
        <v>64</v>
      </c>
      <c r="M26" s="101">
        <f t="shared" si="5"/>
        <v>76</v>
      </c>
      <c r="N26" s="101">
        <f t="shared" si="5"/>
        <v>56</v>
      </c>
      <c r="O26" s="101">
        <f t="shared" si="5"/>
        <v>112</v>
      </c>
      <c r="P26" s="101">
        <f t="shared" si="5"/>
        <v>36</v>
      </c>
      <c r="Q26" s="101">
        <f t="shared" si="5"/>
        <v>92</v>
      </c>
      <c r="R26" s="73"/>
      <c r="S26" s="72"/>
    </row>
    <row r="27" spans="1:120" s="6" customFormat="1" ht="9.9499999999999993" customHeight="1" x14ac:dyDescent="0.2">
      <c r="A27" s="80" t="s">
        <v>65</v>
      </c>
      <c r="B27" s="81" t="s">
        <v>81</v>
      </c>
      <c r="C27" s="82" t="s">
        <v>170</v>
      </c>
      <c r="D27" s="58">
        <f t="shared" ref="D27:D30" si="6">E27+F27</f>
        <v>60</v>
      </c>
      <c r="E27" s="58">
        <v>12</v>
      </c>
      <c r="F27" s="71">
        <v>48</v>
      </c>
      <c r="G27" s="58" t="e">
        <f>#REF!-#REF!</f>
        <v>#REF!</v>
      </c>
      <c r="H27" s="58">
        <v>4</v>
      </c>
      <c r="I27" s="74"/>
      <c r="J27" s="58"/>
      <c r="K27" s="58"/>
      <c r="L27" s="58"/>
      <c r="M27" s="58"/>
      <c r="N27" s="58"/>
      <c r="O27" s="58"/>
      <c r="P27" s="58"/>
      <c r="Q27" s="58">
        <v>48</v>
      </c>
      <c r="R27" s="72"/>
      <c r="S27" s="72"/>
    </row>
    <row r="28" spans="1:120" s="6" customFormat="1" ht="9.9499999999999993" customHeight="1" x14ac:dyDescent="0.2">
      <c r="A28" s="80" t="s">
        <v>72</v>
      </c>
      <c r="B28" s="81" t="s">
        <v>96</v>
      </c>
      <c r="C28" s="82" t="s">
        <v>170</v>
      </c>
      <c r="D28" s="58">
        <f t="shared" si="6"/>
        <v>60</v>
      </c>
      <c r="E28" s="58">
        <v>12</v>
      </c>
      <c r="F28" s="71">
        <f t="shared" ref="F28:F30" si="7">J28+K28+L28+M28+N28+O28+P28+Q28</f>
        <v>48</v>
      </c>
      <c r="G28" s="58" t="e">
        <f>#REF!-#REF!</f>
        <v>#REF!</v>
      </c>
      <c r="H28" s="58">
        <v>10</v>
      </c>
      <c r="I28" s="74"/>
      <c r="J28" s="58"/>
      <c r="K28" s="58"/>
      <c r="L28" s="58"/>
      <c r="M28" s="58"/>
      <c r="N28" s="58"/>
      <c r="O28" s="58">
        <v>48</v>
      </c>
      <c r="P28" s="58"/>
      <c r="Q28" s="58"/>
      <c r="R28" s="72"/>
      <c r="S28" s="72"/>
    </row>
    <row r="29" spans="1:120" s="7" customFormat="1" ht="9.9499999999999993" customHeight="1" x14ac:dyDescent="0.2">
      <c r="A29" s="80" t="s">
        <v>66</v>
      </c>
      <c r="B29" s="81" t="s">
        <v>67</v>
      </c>
      <c r="C29" s="169" t="s">
        <v>199</v>
      </c>
      <c r="D29" s="58">
        <f t="shared" si="6"/>
        <v>194</v>
      </c>
      <c r="E29" s="58">
        <v>24</v>
      </c>
      <c r="F29" s="71">
        <f t="shared" si="7"/>
        <v>170</v>
      </c>
      <c r="G29" s="58" t="e">
        <f>#REF!-#REF!</f>
        <v>#REF!</v>
      </c>
      <c r="H29" s="58">
        <v>170</v>
      </c>
      <c r="I29" s="74"/>
      <c r="J29" s="58"/>
      <c r="K29" s="58"/>
      <c r="L29" s="58">
        <v>32</v>
      </c>
      <c r="M29" s="58">
        <v>38</v>
      </c>
      <c r="N29" s="58">
        <v>28</v>
      </c>
      <c r="O29" s="58">
        <v>32</v>
      </c>
      <c r="P29" s="58">
        <v>18</v>
      </c>
      <c r="Q29" s="58">
        <v>22</v>
      </c>
      <c r="R29" s="72"/>
      <c r="S29" s="7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s="6" customFormat="1" ht="9.9499999999999993" customHeight="1" x14ac:dyDescent="0.2">
      <c r="A30" s="80" t="s">
        <v>82</v>
      </c>
      <c r="B30" s="81" t="s">
        <v>68</v>
      </c>
      <c r="C30" s="82" t="s">
        <v>191</v>
      </c>
      <c r="D30" s="58">
        <f t="shared" si="6"/>
        <v>340</v>
      </c>
      <c r="E30" s="58">
        <v>170</v>
      </c>
      <c r="F30" s="71">
        <f t="shared" si="7"/>
        <v>170</v>
      </c>
      <c r="G30" s="58" t="e">
        <f>#REF!-#REF!</f>
        <v>#REF!</v>
      </c>
      <c r="H30" s="58">
        <v>158</v>
      </c>
      <c r="I30" s="74"/>
      <c r="J30" s="58"/>
      <c r="K30" s="58"/>
      <c r="L30" s="58">
        <v>32</v>
      </c>
      <c r="M30" s="58">
        <v>38</v>
      </c>
      <c r="N30" s="58">
        <v>28</v>
      </c>
      <c r="O30" s="58">
        <v>32</v>
      </c>
      <c r="P30" s="58">
        <v>18</v>
      </c>
      <c r="Q30" s="58">
        <v>22</v>
      </c>
      <c r="R30" s="72"/>
      <c r="S30" s="72"/>
    </row>
    <row r="31" spans="1:120" s="8" customFormat="1" ht="13.9" customHeight="1" x14ac:dyDescent="0.2">
      <c r="A31" s="102" t="s">
        <v>71</v>
      </c>
      <c r="B31" s="103" t="s">
        <v>144</v>
      </c>
      <c r="C31" s="98" t="s">
        <v>190</v>
      </c>
      <c r="D31" s="101">
        <f>SUM(D32:D33)</f>
        <v>216</v>
      </c>
      <c r="E31" s="101">
        <f t="shared" ref="E31:Q31" si="8">SUM(E32:E33)</f>
        <v>72</v>
      </c>
      <c r="F31" s="101">
        <f t="shared" si="8"/>
        <v>144</v>
      </c>
      <c r="G31" s="101" t="e">
        <f t="shared" si="8"/>
        <v>#REF!</v>
      </c>
      <c r="H31" s="101">
        <f t="shared" si="8"/>
        <v>68</v>
      </c>
      <c r="I31" s="101">
        <f t="shared" si="8"/>
        <v>0</v>
      </c>
      <c r="J31" s="101">
        <f t="shared" si="8"/>
        <v>0</v>
      </c>
      <c r="K31" s="101">
        <f t="shared" si="8"/>
        <v>0</v>
      </c>
      <c r="L31" s="101">
        <f t="shared" si="8"/>
        <v>80</v>
      </c>
      <c r="M31" s="101">
        <f t="shared" si="8"/>
        <v>0</v>
      </c>
      <c r="N31" s="101">
        <f t="shared" si="8"/>
        <v>64</v>
      </c>
      <c r="O31" s="101">
        <f t="shared" si="8"/>
        <v>0</v>
      </c>
      <c r="P31" s="101">
        <f t="shared" si="8"/>
        <v>0</v>
      </c>
      <c r="Q31" s="101">
        <f t="shared" si="8"/>
        <v>0</v>
      </c>
      <c r="R31" s="73"/>
      <c r="S31" s="72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s="7" customFormat="1" ht="9.9499999999999993" customHeight="1" x14ac:dyDescent="0.2">
      <c r="A32" s="80" t="s">
        <v>69</v>
      </c>
      <c r="B32" s="81" t="s">
        <v>83</v>
      </c>
      <c r="C32" s="82" t="s">
        <v>170</v>
      </c>
      <c r="D32" s="58">
        <f t="shared" ref="D32:D33" si="9">E32+F32</f>
        <v>96</v>
      </c>
      <c r="E32" s="58">
        <f>F32/2</f>
        <v>32</v>
      </c>
      <c r="F32" s="58">
        <v>64</v>
      </c>
      <c r="G32" s="58" t="e">
        <f>#REF!-#REF!</f>
        <v>#REF!</v>
      </c>
      <c r="H32" s="58">
        <v>30</v>
      </c>
      <c r="I32" s="74"/>
      <c r="J32" s="58"/>
      <c r="K32" s="58"/>
      <c r="L32" s="58"/>
      <c r="M32" s="58"/>
      <c r="N32" s="58">
        <v>64</v>
      </c>
      <c r="O32" s="58"/>
      <c r="P32" s="58"/>
      <c r="Q32" s="58"/>
      <c r="R32" s="72"/>
      <c r="S32" s="72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s="7" customFormat="1" ht="9.9499999999999993" customHeight="1" x14ac:dyDescent="0.2">
      <c r="A33" s="80" t="s">
        <v>85</v>
      </c>
      <c r="B33" s="81" t="s">
        <v>84</v>
      </c>
      <c r="C33" s="82" t="s">
        <v>170</v>
      </c>
      <c r="D33" s="58">
        <f t="shared" si="9"/>
        <v>120</v>
      </c>
      <c r="E33" s="58">
        <f>F33/2</f>
        <v>40</v>
      </c>
      <c r="F33" s="58">
        <v>80</v>
      </c>
      <c r="G33" s="58" t="e">
        <f>#REF!-#REF!</f>
        <v>#REF!</v>
      </c>
      <c r="H33" s="58">
        <v>38</v>
      </c>
      <c r="I33" s="74"/>
      <c r="J33" s="58"/>
      <c r="K33" s="58"/>
      <c r="L33" s="58">
        <v>80</v>
      </c>
      <c r="M33" s="58"/>
      <c r="N33" s="58"/>
      <c r="O33" s="58"/>
      <c r="P33" s="58"/>
      <c r="Q33" s="58"/>
      <c r="R33" s="72"/>
      <c r="S33" s="72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s="7" customFormat="1" ht="9.9499999999999993" customHeight="1" x14ac:dyDescent="0.2">
      <c r="A34" s="96" t="s">
        <v>97</v>
      </c>
      <c r="B34" s="109" t="s">
        <v>98</v>
      </c>
      <c r="C34" s="94" t="s">
        <v>223</v>
      </c>
      <c r="D34" s="95">
        <f t="shared" ref="D34:I34" si="10">D35+D45</f>
        <v>4584</v>
      </c>
      <c r="E34" s="95">
        <f t="shared" si="10"/>
        <v>1240</v>
      </c>
      <c r="F34" s="95">
        <f t="shared" si="10"/>
        <v>3344</v>
      </c>
      <c r="G34" s="95" t="e">
        <f t="shared" si="10"/>
        <v>#REF!</v>
      </c>
      <c r="H34" s="95">
        <f t="shared" si="10"/>
        <v>896</v>
      </c>
      <c r="I34" s="95">
        <f t="shared" si="10"/>
        <v>50</v>
      </c>
      <c r="J34" s="95">
        <f t="shared" ref="J34:K34" si="11">J35+J45</f>
        <v>0</v>
      </c>
      <c r="K34" s="95">
        <f t="shared" si="11"/>
        <v>0</v>
      </c>
      <c r="L34" s="95">
        <f t="shared" ref="L34" si="12">L35+L45</f>
        <v>432</v>
      </c>
      <c r="M34" s="95">
        <f t="shared" ref="M34" si="13">M35+M45</f>
        <v>788</v>
      </c>
      <c r="N34" s="95">
        <f t="shared" ref="N34" si="14">N35+N45</f>
        <v>456</v>
      </c>
      <c r="O34" s="95">
        <f t="shared" ref="O34" si="15">O35+O45</f>
        <v>716</v>
      </c>
      <c r="P34" s="95">
        <f t="shared" ref="P34" si="16">P35+P45</f>
        <v>540</v>
      </c>
      <c r="Q34" s="95">
        <f t="shared" ref="Q34" si="17">Q35+Q45</f>
        <v>412</v>
      </c>
      <c r="R34" s="73"/>
      <c r="S34" s="72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7" customFormat="1" ht="9.9499999999999993" customHeight="1" x14ac:dyDescent="0.2">
      <c r="A35" s="102" t="s">
        <v>99</v>
      </c>
      <c r="B35" s="103" t="s">
        <v>204</v>
      </c>
      <c r="C35" s="100" t="s">
        <v>222</v>
      </c>
      <c r="D35" s="101">
        <f>SUM(D36:D44)</f>
        <v>993</v>
      </c>
      <c r="E35" s="101">
        <f>SUM(E36:E44)</f>
        <v>331</v>
      </c>
      <c r="F35" s="101">
        <f>SUM(F36:F44)</f>
        <v>662</v>
      </c>
      <c r="G35" s="101" t="e">
        <f t="shared" ref="G35:Q35" si="18">SUM(G36:G44)</f>
        <v>#REF!</v>
      </c>
      <c r="H35" s="101">
        <f>SUM(H36:H44)</f>
        <v>238</v>
      </c>
      <c r="I35" s="101">
        <f t="shared" si="18"/>
        <v>0</v>
      </c>
      <c r="J35" s="101">
        <f t="shared" si="18"/>
        <v>0</v>
      </c>
      <c r="K35" s="101">
        <f t="shared" si="18"/>
        <v>0</v>
      </c>
      <c r="L35" s="101">
        <f t="shared" si="18"/>
        <v>304</v>
      </c>
      <c r="M35" s="101">
        <f t="shared" si="18"/>
        <v>310</v>
      </c>
      <c r="N35" s="101">
        <f t="shared" si="18"/>
        <v>48</v>
      </c>
      <c r="O35" s="101">
        <f t="shared" si="18"/>
        <v>0</v>
      </c>
      <c r="P35" s="101">
        <f t="shared" si="18"/>
        <v>0</v>
      </c>
      <c r="Q35" s="101">
        <f t="shared" si="18"/>
        <v>0</v>
      </c>
      <c r="R35" s="73"/>
      <c r="S35" s="72"/>
      <c r="T35" s="11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7" customFormat="1" ht="9.9499999999999993" customHeight="1" x14ac:dyDescent="0.2">
      <c r="A36" s="80" t="s">
        <v>100</v>
      </c>
      <c r="B36" s="81" t="s">
        <v>90</v>
      </c>
      <c r="C36" s="82" t="s">
        <v>170</v>
      </c>
      <c r="D36" s="58">
        <f t="shared" ref="D36:D44" si="19">E36+F36</f>
        <v>135</v>
      </c>
      <c r="E36" s="58">
        <f>F36/2</f>
        <v>45</v>
      </c>
      <c r="F36" s="58">
        <f>J36+K36+L36+M36+N36+O36+P36+Q36</f>
        <v>90</v>
      </c>
      <c r="G36" s="71" t="e">
        <f>#REF!-#REF!</f>
        <v>#REF!</v>
      </c>
      <c r="H36" s="58">
        <v>84</v>
      </c>
      <c r="I36" s="74"/>
      <c r="J36" s="58"/>
      <c r="K36" s="58"/>
      <c r="L36" s="58">
        <v>90</v>
      </c>
      <c r="M36" s="58"/>
      <c r="N36" s="58"/>
      <c r="O36" s="58"/>
      <c r="P36" s="58"/>
      <c r="Q36" s="58"/>
      <c r="R36" s="72"/>
      <c r="S36" s="72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s="9" customFormat="1" ht="9.9499999999999993" customHeight="1" x14ac:dyDescent="0.2">
      <c r="A37" s="80" t="s">
        <v>101</v>
      </c>
      <c r="B37" s="81" t="s">
        <v>86</v>
      </c>
      <c r="C37" s="82" t="s">
        <v>192</v>
      </c>
      <c r="D37" s="58">
        <f t="shared" si="19"/>
        <v>162</v>
      </c>
      <c r="E37" s="58">
        <f t="shared" ref="E37:E44" si="20">F37/2</f>
        <v>54</v>
      </c>
      <c r="F37" s="58">
        <f t="shared" ref="F37:F44" si="21">J37+K37+L37+M37+N37+O37+P37+Q37</f>
        <v>108</v>
      </c>
      <c r="G37" s="71" t="e">
        <f>#REF!-#REF!</f>
        <v>#REF!</v>
      </c>
      <c r="H37" s="58">
        <v>24</v>
      </c>
      <c r="I37" s="74"/>
      <c r="J37" s="58"/>
      <c r="K37" s="58"/>
      <c r="L37" s="58">
        <v>58</v>
      </c>
      <c r="M37" s="58">
        <v>50</v>
      </c>
      <c r="N37" s="58"/>
      <c r="O37" s="58"/>
      <c r="P37" s="58"/>
      <c r="Q37" s="58"/>
      <c r="R37" s="72"/>
      <c r="S37" s="72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s="7" customFormat="1" ht="9.9499999999999993" customHeight="1" x14ac:dyDescent="0.2">
      <c r="A38" s="80" t="s">
        <v>102</v>
      </c>
      <c r="B38" s="81" t="s">
        <v>87</v>
      </c>
      <c r="C38" s="82" t="s">
        <v>192</v>
      </c>
      <c r="D38" s="58">
        <f t="shared" si="19"/>
        <v>252</v>
      </c>
      <c r="E38" s="58">
        <f t="shared" si="20"/>
        <v>84</v>
      </c>
      <c r="F38" s="58">
        <f t="shared" si="21"/>
        <v>168</v>
      </c>
      <c r="G38" s="71" t="e">
        <f>#REF!-#REF!</f>
        <v>#REF!</v>
      </c>
      <c r="H38" s="58">
        <v>42</v>
      </c>
      <c r="I38" s="74"/>
      <c r="J38" s="58"/>
      <c r="K38" s="58"/>
      <c r="L38" s="58">
        <v>86</v>
      </c>
      <c r="M38" s="58">
        <v>82</v>
      </c>
      <c r="N38" s="58"/>
      <c r="O38" s="58"/>
      <c r="P38" s="58"/>
      <c r="Q38" s="58"/>
      <c r="R38" s="72"/>
      <c r="S38" s="72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s="7" customFormat="1" ht="9.9499999999999993" customHeight="1" x14ac:dyDescent="0.2">
      <c r="A39" s="80" t="s">
        <v>103</v>
      </c>
      <c r="B39" s="81" t="s">
        <v>88</v>
      </c>
      <c r="C39" s="82" t="s">
        <v>202</v>
      </c>
      <c r="D39" s="58">
        <f t="shared" si="19"/>
        <v>96</v>
      </c>
      <c r="E39" s="58">
        <f t="shared" si="20"/>
        <v>32</v>
      </c>
      <c r="F39" s="58">
        <f t="shared" si="21"/>
        <v>64</v>
      </c>
      <c r="G39" s="71" t="e">
        <f>#REF!-#REF!</f>
        <v>#REF!</v>
      </c>
      <c r="H39" s="58">
        <v>28</v>
      </c>
      <c r="I39" s="74"/>
      <c r="J39" s="58"/>
      <c r="K39" s="58"/>
      <c r="L39" s="58">
        <v>32</v>
      </c>
      <c r="M39" s="58">
        <v>32</v>
      </c>
      <c r="N39" s="58"/>
      <c r="O39" s="58"/>
      <c r="P39" s="58"/>
      <c r="Q39" s="58"/>
      <c r="R39" s="72"/>
      <c r="S39" s="72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s="6" customFormat="1" ht="9.9499999999999993" customHeight="1" x14ac:dyDescent="0.2">
      <c r="A40" s="80" t="s">
        <v>104</v>
      </c>
      <c r="B40" s="81" t="s">
        <v>89</v>
      </c>
      <c r="C40" s="82" t="s">
        <v>170</v>
      </c>
      <c r="D40" s="58">
        <f t="shared" si="19"/>
        <v>48</v>
      </c>
      <c r="E40" s="58">
        <f t="shared" si="20"/>
        <v>16</v>
      </c>
      <c r="F40" s="58">
        <f t="shared" si="21"/>
        <v>32</v>
      </c>
      <c r="G40" s="71" t="e">
        <f>#REF!-#REF!</f>
        <v>#REF!</v>
      </c>
      <c r="H40" s="58">
        <v>10</v>
      </c>
      <c r="I40" s="58"/>
      <c r="J40" s="58"/>
      <c r="K40" s="58"/>
      <c r="L40" s="58"/>
      <c r="M40" s="58">
        <v>32</v>
      </c>
      <c r="N40" s="58"/>
      <c r="O40" s="58"/>
      <c r="P40" s="58"/>
      <c r="Q40" s="58"/>
      <c r="R40" s="72"/>
      <c r="S40" s="72"/>
    </row>
    <row r="41" spans="1:120" s="6" customFormat="1" ht="9.9499999999999993" customHeight="1" x14ac:dyDescent="0.2">
      <c r="A41" s="80" t="s">
        <v>105</v>
      </c>
      <c r="B41" s="81" t="s">
        <v>161</v>
      </c>
      <c r="C41" s="82" t="s">
        <v>170</v>
      </c>
      <c r="D41" s="58">
        <f t="shared" si="19"/>
        <v>72</v>
      </c>
      <c r="E41" s="58">
        <f t="shared" si="20"/>
        <v>24</v>
      </c>
      <c r="F41" s="58">
        <f t="shared" si="21"/>
        <v>48</v>
      </c>
      <c r="G41" s="71" t="e">
        <f>#REF!-#REF!</f>
        <v>#REF!</v>
      </c>
      <c r="H41" s="58">
        <v>10</v>
      </c>
      <c r="I41" s="58"/>
      <c r="J41" s="58"/>
      <c r="K41" s="58"/>
      <c r="L41" s="58"/>
      <c r="M41" s="58"/>
      <c r="N41" s="58">
        <v>48</v>
      </c>
      <c r="O41" s="58"/>
      <c r="P41" s="58"/>
      <c r="Q41" s="58"/>
      <c r="R41" s="72"/>
      <c r="S41" s="72"/>
    </row>
    <row r="42" spans="1:120" s="6" customFormat="1" ht="9.9499999999999993" customHeight="1" x14ac:dyDescent="0.2">
      <c r="A42" s="80" t="s">
        <v>106</v>
      </c>
      <c r="B42" s="81" t="s">
        <v>92</v>
      </c>
      <c r="C42" s="82" t="s">
        <v>170</v>
      </c>
      <c r="D42" s="58">
        <f t="shared" si="19"/>
        <v>69</v>
      </c>
      <c r="E42" s="58">
        <f t="shared" si="20"/>
        <v>23</v>
      </c>
      <c r="F42" s="58">
        <f t="shared" si="21"/>
        <v>46</v>
      </c>
      <c r="G42" s="71" t="e">
        <f>#REF!-#REF!</f>
        <v>#REF!</v>
      </c>
      <c r="H42" s="58">
        <v>10</v>
      </c>
      <c r="I42" s="58"/>
      <c r="J42" s="58"/>
      <c r="K42" s="58"/>
      <c r="L42" s="58"/>
      <c r="M42" s="58">
        <v>46</v>
      </c>
      <c r="N42" s="58"/>
      <c r="O42" s="58"/>
      <c r="P42" s="58"/>
      <c r="Q42" s="58"/>
      <c r="R42" s="72"/>
      <c r="S42" s="72"/>
    </row>
    <row r="43" spans="1:120" s="6" customFormat="1" ht="9.9499999999999993" customHeight="1" x14ac:dyDescent="0.2">
      <c r="A43" s="80" t="s">
        <v>107</v>
      </c>
      <c r="B43" s="81" t="s">
        <v>91</v>
      </c>
      <c r="C43" s="82" t="s">
        <v>170</v>
      </c>
      <c r="D43" s="58">
        <f t="shared" si="19"/>
        <v>102</v>
      </c>
      <c r="E43" s="58">
        <f t="shared" si="20"/>
        <v>34</v>
      </c>
      <c r="F43" s="58">
        <f t="shared" si="21"/>
        <v>68</v>
      </c>
      <c r="G43" s="71" t="e">
        <f>#REF!-#REF!</f>
        <v>#REF!</v>
      </c>
      <c r="H43" s="58">
        <v>20</v>
      </c>
      <c r="I43" s="58"/>
      <c r="J43" s="58"/>
      <c r="K43" s="58"/>
      <c r="L43" s="58"/>
      <c r="M43" s="58">
        <v>68</v>
      </c>
      <c r="N43" s="58"/>
      <c r="O43" s="58"/>
      <c r="P43" s="58"/>
      <c r="Q43" s="58"/>
      <c r="R43" s="72"/>
      <c r="S43" s="72"/>
    </row>
    <row r="44" spans="1:120" s="6" customFormat="1" ht="9.9499999999999993" customHeight="1" x14ac:dyDescent="0.2">
      <c r="A44" s="80" t="s">
        <v>108</v>
      </c>
      <c r="B44" s="81" t="s">
        <v>216</v>
      </c>
      <c r="C44" s="82" t="s">
        <v>219</v>
      </c>
      <c r="D44" s="58">
        <f t="shared" si="19"/>
        <v>57</v>
      </c>
      <c r="E44" s="58">
        <f t="shared" si="20"/>
        <v>19</v>
      </c>
      <c r="F44" s="58">
        <f t="shared" si="21"/>
        <v>38</v>
      </c>
      <c r="G44" s="71"/>
      <c r="H44" s="58">
        <v>10</v>
      </c>
      <c r="I44" s="58"/>
      <c r="J44" s="58"/>
      <c r="K44" s="58"/>
      <c r="L44" s="155">
        <v>38</v>
      </c>
      <c r="M44" s="155"/>
      <c r="N44" s="58"/>
      <c r="O44" s="58"/>
      <c r="P44" s="58"/>
      <c r="Q44" s="58"/>
      <c r="R44" s="72"/>
      <c r="S44" s="72"/>
    </row>
    <row r="45" spans="1:120" s="6" customFormat="1" ht="9.9499999999999993" customHeight="1" x14ac:dyDescent="0.2">
      <c r="A45" s="102" t="s">
        <v>109</v>
      </c>
      <c r="B45" s="103" t="s">
        <v>110</v>
      </c>
      <c r="C45" s="100" t="s">
        <v>221</v>
      </c>
      <c r="D45" s="114">
        <f t="shared" ref="D45:Q45" si="22">D46+D50+D54+D58+D62+D67</f>
        <v>3591</v>
      </c>
      <c r="E45" s="114">
        <f t="shared" si="22"/>
        <v>909</v>
      </c>
      <c r="F45" s="114">
        <f t="shared" si="22"/>
        <v>2682</v>
      </c>
      <c r="G45" s="114" t="e">
        <f t="shared" si="22"/>
        <v>#REF!</v>
      </c>
      <c r="H45" s="114">
        <f t="shared" si="22"/>
        <v>658</v>
      </c>
      <c r="I45" s="114">
        <v>50</v>
      </c>
      <c r="J45" s="114">
        <f t="shared" si="22"/>
        <v>0</v>
      </c>
      <c r="K45" s="114">
        <f t="shared" si="22"/>
        <v>0</v>
      </c>
      <c r="L45" s="114">
        <f t="shared" si="22"/>
        <v>128</v>
      </c>
      <c r="M45" s="114">
        <f t="shared" si="22"/>
        <v>478</v>
      </c>
      <c r="N45" s="114">
        <f t="shared" si="22"/>
        <v>408</v>
      </c>
      <c r="O45" s="114">
        <f t="shared" si="22"/>
        <v>716</v>
      </c>
      <c r="P45" s="114">
        <f t="shared" si="22"/>
        <v>540</v>
      </c>
      <c r="Q45" s="114">
        <f t="shared" si="22"/>
        <v>412</v>
      </c>
      <c r="R45" s="75"/>
      <c r="S45" s="72"/>
    </row>
    <row r="46" spans="1:120" s="72" customFormat="1" ht="23.25" customHeight="1" x14ac:dyDescent="0.2">
      <c r="A46" s="111" t="s">
        <v>111</v>
      </c>
      <c r="B46" s="112" t="s">
        <v>207</v>
      </c>
      <c r="C46" s="122" t="s">
        <v>197</v>
      </c>
      <c r="D46" s="113">
        <f t="shared" ref="D46:P46" si="23">D47+D48+D49</f>
        <v>1295</v>
      </c>
      <c r="E46" s="113">
        <f t="shared" si="23"/>
        <v>343</v>
      </c>
      <c r="F46" s="113">
        <f t="shared" si="23"/>
        <v>952</v>
      </c>
      <c r="G46" s="113" t="e">
        <f t="shared" si="23"/>
        <v>#REF!</v>
      </c>
      <c r="H46" s="113">
        <f t="shared" si="23"/>
        <v>208</v>
      </c>
      <c r="I46" s="113">
        <f t="shared" si="23"/>
        <v>20</v>
      </c>
      <c r="J46" s="113">
        <f t="shared" si="23"/>
        <v>0</v>
      </c>
      <c r="K46" s="113">
        <f t="shared" si="23"/>
        <v>0</v>
      </c>
      <c r="L46" s="113">
        <f t="shared" si="23"/>
        <v>0</v>
      </c>
      <c r="M46" s="113">
        <f t="shared" si="23"/>
        <v>118</v>
      </c>
      <c r="N46" s="113">
        <f t="shared" si="23"/>
        <v>316</v>
      </c>
      <c r="O46" s="113">
        <f t="shared" si="23"/>
        <v>518</v>
      </c>
      <c r="P46" s="113">
        <f t="shared" si="23"/>
        <v>0</v>
      </c>
      <c r="Q46" s="113">
        <f>SUM(Q47:Q48)</f>
        <v>0</v>
      </c>
    </row>
    <row r="47" spans="1:120" s="6" customFormat="1" ht="22.5" customHeight="1" x14ac:dyDescent="0.2">
      <c r="A47" s="80" t="s">
        <v>145</v>
      </c>
      <c r="B47" s="81" t="s">
        <v>208</v>
      </c>
      <c r="C47" s="82" t="s">
        <v>220</v>
      </c>
      <c r="D47" s="58">
        <f t="shared" ref="D47:D49" si="24">E47+F47</f>
        <v>1029</v>
      </c>
      <c r="E47" s="58">
        <f>F47/2</f>
        <v>343</v>
      </c>
      <c r="F47" s="58">
        <f>J47+K47+L47+M47+N47+O47+P47+Q47</f>
        <v>686</v>
      </c>
      <c r="G47" s="71" t="e">
        <f>#REF!-#REF!</f>
        <v>#REF!</v>
      </c>
      <c r="H47" s="58">
        <v>208</v>
      </c>
      <c r="I47" s="142">
        <v>20</v>
      </c>
      <c r="J47" s="58"/>
      <c r="K47" s="58"/>
      <c r="L47" s="58"/>
      <c r="M47" s="58">
        <v>118</v>
      </c>
      <c r="N47" s="58">
        <v>244</v>
      </c>
      <c r="O47" s="58">
        <v>324</v>
      </c>
      <c r="P47" s="58"/>
      <c r="Q47" s="58"/>
      <c r="R47" s="72"/>
      <c r="S47" s="72"/>
    </row>
    <row r="48" spans="1:120" s="6" customFormat="1" x14ac:dyDescent="0.2">
      <c r="A48" s="80" t="s">
        <v>146</v>
      </c>
      <c r="B48" s="81" t="s">
        <v>114</v>
      </c>
      <c r="C48" s="82" t="s">
        <v>170</v>
      </c>
      <c r="D48" s="58">
        <f t="shared" si="24"/>
        <v>72</v>
      </c>
      <c r="E48" s="58"/>
      <c r="F48" s="58">
        <f t="shared" ref="F48:F49" si="25">J48+K48+L48+M48+N48+O48+P48+Q48</f>
        <v>72</v>
      </c>
      <c r="G48" s="71" t="e">
        <f>#REF!-#REF!</f>
        <v>#REF!</v>
      </c>
      <c r="H48" s="58"/>
      <c r="I48" s="119"/>
      <c r="J48" s="58"/>
      <c r="K48" s="58"/>
      <c r="L48" s="58"/>
      <c r="M48" s="58"/>
      <c r="N48" s="58">
        <v>72</v>
      </c>
      <c r="O48" s="58"/>
      <c r="P48" s="58"/>
      <c r="Q48" s="58"/>
      <c r="R48" s="72"/>
      <c r="S48" s="72"/>
    </row>
    <row r="49" spans="1:19" s="6" customFormat="1" x14ac:dyDescent="0.2">
      <c r="A49" s="80" t="s">
        <v>147</v>
      </c>
      <c r="B49" s="81" t="s">
        <v>178</v>
      </c>
      <c r="C49" s="82" t="s">
        <v>170</v>
      </c>
      <c r="D49" s="58">
        <f t="shared" si="24"/>
        <v>194</v>
      </c>
      <c r="E49" s="58"/>
      <c r="F49" s="58">
        <f t="shared" si="25"/>
        <v>194</v>
      </c>
      <c r="G49" s="71"/>
      <c r="H49" s="58"/>
      <c r="I49" s="119"/>
      <c r="J49" s="58"/>
      <c r="K49" s="58"/>
      <c r="L49" s="58"/>
      <c r="M49" s="58"/>
      <c r="N49" s="58"/>
      <c r="O49" s="58">
        <v>194</v>
      </c>
      <c r="P49" s="58"/>
      <c r="Q49" s="58"/>
      <c r="R49" s="72"/>
      <c r="S49" s="72"/>
    </row>
    <row r="50" spans="1:19" s="72" customFormat="1" ht="13.5" customHeight="1" x14ac:dyDescent="0.2">
      <c r="A50" s="111" t="s">
        <v>112</v>
      </c>
      <c r="B50" s="112" t="s">
        <v>162</v>
      </c>
      <c r="C50" s="121" t="s">
        <v>197</v>
      </c>
      <c r="D50" s="113">
        <f t="shared" ref="D50:Q50" si="26">SUM(D51:D53)</f>
        <v>378</v>
      </c>
      <c r="E50" s="113">
        <f t="shared" si="26"/>
        <v>90</v>
      </c>
      <c r="F50" s="113">
        <f t="shared" si="26"/>
        <v>288</v>
      </c>
      <c r="G50" s="113" t="e">
        <f t="shared" si="26"/>
        <v>#REF!</v>
      </c>
      <c r="H50" s="113">
        <f t="shared" si="26"/>
        <v>64</v>
      </c>
      <c r="I50" s="113">
        <f t="shared" si="26"/>
        <v>10</v>
      </c>
      <c r="J50" s="113">
        <f t="shared" si="26"/>
        <v>0</v>
      </c>
      <c r="K50" s="113">
        <f t="shared" si="26"/>
        <v>0</v>
      </c>
      <c r="L50" s="113">
        <f t="shared" si="26"/>
        <v>0</v>
      </c>
      <c r="M50" s="113">
        <f t="shared" si="26"/>
        <v>0</v>
      </c>
      <c r="N50" s="113">
        <f t="shared" si="26"/>
        <v>0</v>
      </c>
      <c r="O50" s="113">
        <f t="shared" si="26"/>
        <v>0</v>
      </c>
      <c r="P50" s="113">
        <f t="shared" si="26"/>
        <v>288</v>
      </c>
      <c r="Q50" s="113">
        <f t="shared" si="26"/>
        <v>0</v>
      </c>
    </row>
    <row r="51" spans="1:19" s="6" customFormat="1" ht="13.5" customHeight="1" x14ac:dyDescent="0.2">
      <c r="A51" s="80" t="s">
        <v>148</v>
      </c>
      <c r="B51" s="81" t="s">
        <v>209</v>
      </c>
      <c r="C51" s="82" t="s">
        <v>174</v>
      </c>
      <c r="D51" s="58">
        <f>E51+F51</f>
        <v>270</v>
      </c>
      <c r="E51" s="58">
        <f>F51/2</f>
        <v>90</v>
      </c>
      <c r="F51" s="58">
        <f>J51+K51+L51+M51+N51+O51+P51+Q51</f>
        <v>180</v>
      </c>
      <c r="G51" s="71" t="e">
        <f>#REF!-#REF!</f>
        <v>#REF!</v>
      </c>
      <c r="H51" s="58">
        <v>64</v>
      </c>
      <c r="I51" s="142">
        <v>10</v>
      </c>
      <c r="J51" s="58"/>
      <c r="K51" s="58"/>
      <c r="L51" s="58"/>
      <c r="M51" s="58"/>
      <c r="N51" s="58"/>
      <c r="O51" s="58"/>
      <c r="P51" s="58">
        <v>180</v>
      </c>
      <c r="Q51" s="58"/>
      <c r="R51" s="72"/>
      <c r="S51" s="72"/>
    </row>
    <row r="52" spans="1:19" s="6" customFormat="1" ht="9.75" customHeight="1" x14ac:dyDescent="0.2">
      <c r="A52" s="80" t="s">
        <v>149</v>
      </c>
      <c r="B52" s="81" t="s">
        <v>114</v>
      </c>
      <c r="C52" s="82" t="s">
        <v>170</v>
      </c>
      <c r="D52" s="58">
        <v>36</v>
      </c>
      <c r="E52" s="58"/>
      <c r="F52" s="58">
        <f t="shared" ref="F52:F53" si="27">J52+K52+L52+M52+N52+O52+P52+Q52</f>
        <v>36</v>
      </c>
      <c r="G52" s="71"/>
      <c r="H52" s="58"/>
      <c r="I52" s="142"/>
      <c r="J52" s="58"/>
      <c r="K52" s="58"/>
      <c r="L52" s="58"/>
      <c r="M52" s="58"/>
      <c r="N52" s="58"/>
      <c r="O52" s="58"/>
      <c r="P52" s="58">
        <v>36</v>
      </c>
      <c r="Q52" s="58"/>
      <c r="R52" s="72"/>
      <c r="S52" s="72"/>
    </row>
    <row r="53" spans="1:19" s="6" customFormat="1" ht="9.9499999999999993" customHeight="1" x14ac:dyDescent="0.2">
      <c r="A53" s="80" t="s">
        <v>150</v>
      </c>
      <c r="B53" s="81" t="s">
        <v>178</v>
      </c>
      <c r="C53" s="82" t="s">
        <v>170</v>
      </c>
      <c r="D53" s="58">
        <f>E53+F53</f>
        <v>72</v>
      </c>
      <c r="E53" s="58"/>
      <c r="F53" s="58">
        <f t="shared" si="27"/>
        <v>72</v>
      </c>
      <c r="G53" s="71" t="e">
        <f>#REF!-#REF!</f>
        <v>#REF!</v>
      </c>
      <c r="H53" s="58"/>
      <c r="I53" s="119"/>
      <c r="J53" s="58"/>
      <c r="K53" s="58"/>
      <c r="L53" s="58"/>
      <c r="M53" s="58"/>
      <c r="N53" s="58"/>
      <c r="O53" s="58"/>
      <c r="P53" s="58">
        <v>72</v>
      </c>
      <c r="Q53" s="58"/>
      <c r="R53" s="72"/>
      <c r="S53" s="140"/>
    </row>
    <row r="54" spans="1:19" s="72" customFormat="1" ht="25.15" customHeight="1" x14ac:dyDescent="0.2">
      <c r="A54" s="112" t="s">
        <v>113</v>
      </c>
      <c r="B54" s="112" t="s">
        <v>210</v>
      </c>
      <c r="C54" s="121" t="s">
        <v>197</v>
      </c>
      <c r="D54" s="113">
        <f t="shared" ref="D54:Q54" si="28">SUM(D55:D57)</f>
        <v>564</v>
      </c>
      <c r="E54" s="113">
        <f t="shared" si="28"/>
        <v>152</v>
      </c>
      <c r="F54" s="113">
        <f t="shared" si="28"/>
        <v>412</v>
      </c>
      <c r="G54" s="113" t="e">
        <f t="shared" si="28"/>
        <v>#REF!</v>
      </c>
      <c r="H54" s="113">
        <f t="shared" si="28"/>
        <v>174</v>
      </c>
      <c r="I54" s="113">
        <v>20</v>
      </c>
      <c r="J54" s="113">
        <f t="shared" si="28"/>
        <v>0</v>
      </c>
      <c r="K54" s="113">
        <f t="shared" si="28"/>
        <v>0</v>
      </c>
      <c r="L54" s="113">
        <f t="shared" si="28"/>
        <v>0</v>
      </c>
      <c r="M54" s="113">
        <f t="shared" si="28"/>
        <v>0</v>
      </c>
      <c r="N54" s="113">
        <f t="shared" si="28"/>
        <v>0</v>
      </c>
      <c r="O54" s="113">
        <f t="shared" si="28"/>
        <v>0</v>
      </c>
      <c r="P54" s="113">
        <f t="shared" si="28"/>
        <v>0</v>
      </c>
      <c r="Q54" s="113">
        <f t="shared" si="28"/>
        <v>412</v>
      </c>
      <c r="S54" s="141"/>
    </row>
    <row r="55" spans="1:19" s="6" customFormat="1" ht="33.75" x14ac:dyDescent="0.2">
      <c r="A55" s="80" t="s">
        <v>165</v>
      </c>
      <c r="B55" s="81" t="s">
        <v>211</v>
      </c>
      <c r="C55" s="82" t="s">
        <v>174</v>
      </c>
      <c r="D55" s="58">
        <f t="shared" ref="D55" si="29">E55+F55</f>
        <v>456</v>
      </c>
      <c r="E55" s="58">
        <f>F55/2</f>
        <v>152</v>
      </c>
      <c r="F55" s="58">
        <f>J55+K55+L55+M55+N55+O55+P55+Q55</f>
        <v>304</v>
      </c>
      <c r="G55" s="58"/>
      <c r="H55" s="58">
        <v>174</v>
      </c>
      <c r="I55" s="74" t="s">
        <v>166</v>
      </c>
      <c r="J55" s="58"/>
      <c r="K55" s="58"/>
      <c r="L55" s="58"/>
      <c r="M55" s="58"/>
      <c r="N55" s="58"/>
      <c r="O55" s="58"/>
      <c r="P55" s="58"/>
      <c r="Q55" s="58">
        <v>304</v>
      </c>
      <c r="R55" s="72"/>
      <c r="S55" s="140"/>
    </row>
    <row r="56" spans="1:19" s="6" customFormat="1" x14ac:dyDescent="0.2">
      <c r="A56" s="81" t="s">
        <v>151</v>
      </c>
      <c r="B56" s="81" t="s">
        <v>114</v>
      </c>
      <c r="C56" s="82" t="s">
        <v>170</v>
      </c>
      <c r="D56" s="58">
        <f>E56+F56</f>
        <v>36</v>
      </c>
      <c r="E56" s="58"/>
      <c r="F56" s="58">
        <f t="shared" ref="F56:F57" si="30">J56+K56+L56+M56+N56+O56+P56+Q56</f>
        <v>36</v>
      </c>
      <c r="G56" s="71" t="e">
        <f>#REF!-#REF!</f>
        <v>#REF!</v>
      </c>
      <c r="H56" s="58"/>
      <c r="I56" s="74"/>
      <c r="J56" s="58"/>
      <c r="K56" s="58"/>
      <c r="L56" s="58"/>
      <c r="M56" s="58"/>
      <c r="N56" s="58"/>
      <c r="O56" s="58"/>
      <c r="P56" s="58"/>
      <c r="Q56" s="58">
        <v>36</v>
      </c>
      <c r="R56" s="72"/>
      <c r="S56" s="72"/>
    </row>
    <row r="57" spans="1:19" s="6" customFormat="1" x14ac:dyDescent="0.2">
      <c r="A57" s="80" t="s">
        <v>181</v>
      </c>
      <c r="B57" s="81" t="s">
        <v>178</v>
      </c>
      <c r="C57" s="82" t="s">
        <v>170</v>
      </c>
      <c r="D57" s="58">
        <f>E57+F57</f>
        <v>72</v>
      </c>
      <c r="E57" s="58"/>
      <c r="F57" s="58">
        <f t="shared" si="30"/>
        <v>72</v>
      </c>
      <c r="G57" s="71" t="e">
        <f>#REF!-#REF!</f>
        <v>#REF!</v>
      </c>
      <c r="H57" s="58"/>
      <c r="I57" s="74"/>
      <c r="J57" s="58"/>
      <c r="K57" s="58"/>
      <c r="L57" s="58"/>
      <c r="M57" s="58"/>
      <c r="N57" s="58"/>
      <c r="O57" s="58"/>
      <c r="P57" s="58"/>
      <c r="Q57" s="58">
        <v>72</v>
      </c>
      <c r="R57" s="72"/>
      <c r="S57" s="72"/>
    </row>
    <row r="58" spans="1:19" s="6" customFormat="1" ht="22.5" x14ac:dyDescent="0.2">
      <c r="A58" s="112" t="s">
        <v>116</v>
      </c>
      <c r="B58" s="139" t="s">
        <v>212</v>
      </c>
      <c r="C58" s="121" t="s">
        <v>197</v>
      </c>
      <c r="D58" s="143">
        <f>D59+D60+D61</f>
        <v>453</v>
      </c>
      <c r="E58" s="123">
        <f>E59+E60</f>
        <v>103</v>
      </c>
      <c r="F58" s="143">
        <f>F59+F60+F61</f>
        <v>350</v>
      </c>
      <c r="G58" s="123">
        <f t="shared" ref="G58:Q58" si="31">G59+G60</f>
        <v>0</v>
      </c>
      <c r="H58" s="123">
        <f t="shared" si="31"/>
        <v>82</v>
      </c>
      <c r="I58" s="123">
        <f t="shared" si="31"/>
        <v>0</v>
      </c>
      <c r="J58" s="123">
        <f t="shared" si="31"/>
        <v>0</v>
      </c>
      <c r="K58" s="123">
        <f t="shared" si="31"/>
        <v>0</v>
      </c>
      <c r="L58" s="123">
        <f t="shared" si="31"/>
        <v>0</v>
      </c>
      <c r="M58" s="123">
        <f t="shared" si="31"/>
        <v>0</v>
      </c>
      <c r="N58" s="123">
        <f t="shared" si="31"/>
        <v>0</v>
      </c>
      <c r="O58" s="123">
        <f t="shared" si="31"/>
        <v>98</v>
      </c>
      <c r="P58" s="123">
        <f>P59+P60+P61</f>
        <v>252</v>
      </c>
      <c r="Q58" s="123">
        <f t="shared" si="31"/>
        <v>0</v>
      </c>
      <c r="R58" s="72"/>
      <c r="S58" s="72"/>
    </row>
    <row r="59" spans="1:19" s="6" customFormat="1" ht="22.5" x14ac:dyDescent="0.2">
      <c r="A59" s="80" t="s">
        <v>201</v>
      </c>
      <c r="B59" s="81" t="s">
        <v>213</v>
      </c>
      <c r="C59" s="82" t="s">
        <v>192</v>
      </c>
      <c r="D59" s="58">
        <f t="shared" ref="D59" si="32">E59+F59</f>
        <v>309</v>
      </c>
      <c r="E59" s="58">
        <f t="shared" ref="E59" si="33">F59/2</f>
        <v>103</v>
      </c>
      <c r="F59" s="58">
        <v>206</v>
      </c>
      <c r="G59" s="71"/>
      <c r="H59" s="58">
        <v>82</v>
      </c>
      <c r="I59" s="74"/>
      <c r="J59" s="58"/>
      <c r="K59" s="58"/>
      <c r="L59" s="58"/>
      <c r="M59" s="58"/>
      <c r="N59" s="58"/>
      <c r="O59" s="58">
        <v>98</v>
      </c>
      <c r="P59" s="58">
        <v>108</v>
      </c>
      <c r="Q59" s="58"/>
      <c r="R59" s="72"/>
      <c r="S59" s="72"/>
    </row>
    <row r="60" spans="1:19" s="6" customFormat="1" x14ac:dyDescent="0.2">
      <c r="A60" s="81" t="s">
        <v>152</v>
      </c>
      <c r="B60" s="81" t="s">
        <v>114</v>
      </c>
      <c r="C60" s="82" t="s">
        <v>170</v>
      </c>
      <c r="D60" s="58">
        <v>36</v>
      </c>
      <c r="E60" s="58"/>
      <c r="F60" s="58">
        <f t="shared" ref="F60:F61" si="34">J60+K60+L60+M60+N60+O60+P60+Q60</f>
        <v>36</v>
      </c>
      <c r="G60" s="71"/>
      <c r="H60" s="58"/>
      <c r="I60" s="74"/>
      <c r="J60" s="58"/>
      <c r="K60" s="58"/>
      <c r="L60" s="58"/>
      <c r="M60" s="58"/>
      <c r="N60" s="58"/>
      <c r="O60" s="58"/>
      <c r="P60" s="58">
        <v>36</v>
      </c>
      <c r="Q60" s="58"/>
      <c r="R60" s="72"/>
      <c r="S60" s="72"/>
    </row>
    <row r="61" spans="1:19" s="6" customFormat="1" x14ac:dyDescent="0.2">
      <c r="A61" s="81" t="s">
        <v>217</v>
      </c>
      <c r="B61" s="81" t="s">
        <v>178</v>
      </c>
      <c r="C61" s="82" t="s">
        <v>170</v>
      </c>
      <c r="D61" s="58">
        <v>108</v>
      </c>
      <c r="E61" s="58"/>
      <c r="F61" s="58">
        <f t="shared" si="34"/>
        <v>108</v>
      </c>
      <c r="G61" s="71"/>
      <c r="H61" s="58"/>
      <c r="I61" s="74"/>
      <c r="J61" s="58"/>
      <c r="K61" s="58"/>
      <c r="L61" s="58"/>
      <c r="M61" s="58"/>
      <c r="N61" s="58"/>
      <c r="O61" s="58"/>
      <c r="P61" s="58">
        <v>108</v>
      </c>
      <c r="Q61" s="58"/>
      <c r="R61" s="72"/>
      <c r="S61" s="72"/>
    </row>
    <row r="62" spans="1:19" s="6" customFormat="1" ht="22.5" x14ac:dyDescent="0.2">
      <c r="A62" s="112" t="s">
        <v>164</v>
      </c>
      <c r="B62" s="112" t="s">
        <v>179</v>
      </c>
      <c r="C62" s="121" t="s">
        <v>197</v>
      </c>
      <c r="D62" s="123">
        <f>SUM(D63:D66)</f>
        <v>642</v>
      </c>
      <c r="E62" s="123">
        <f t="shared" ref="E62:Q62" si="35">SUM(E63:E66)</f>
        <v>154</v>
      </c>
      <c r="F62" s="123">
        <f t="shared" si="35"/>
        <v>488</v>
      </c>
      <c r="G62" s="123">
        <f t="shared" si="35"/>
        <v>0</v>
      </c>
      <c r="H62" s="123">
        <f t="shared" si="35"/>
        <v>90</v>
      </c>
      <c r="I62" s="123">
        <f t="shared" si="35"/>
        <v>0</v>
      </c>
      <c r="J62" s="123">
        <f t="shared" si="35"/>
        <v>0</v>
      </c>
      <c r="K62" s="123">
        <f t="shared" si="35"/>
        <v>0</v>
      </c>
      <c r="L62" s="123">
        <f t="shared" si="35"/>
        <v>128</v>
      </c>
      <c r="M62" s="123">
        <f t="shared" si="35"/>
        <v>360</v>
      </c>
      <c r="N62" s="123">
        <f t="shared" si="35"/>
        <v>0</v>
      </c>
      <c r="O62" s="123">
        <f t="shared" si="35"/>
        <v>0</v>
      </c>
      <c r="P62" s="123">
        <f t="shared" si="35"/>
        <v>0</v>
      </c>
      <c r="Q62" s="123">
        <f t="shared" si="35"/>
        <v>0</v>
      </c>
      <c r="R62" s="72"/>
      <c r="S62" s="72"/>
    </row>
    <row r="63" spans="1:19" s="6" customFormat="1" x14ac:dyDescent="0.2">
      <c r="A63" s="80" t="s">
        <v>198</v>
      </c>
      <c r="B63" s="81" t="s">
        <v>180</v>
      </c>
      <c r="C63" s="82" t="s">
        <v>192</v>
      </c>
      <c r="D63" s="58">
        <f t="shared" ref="D63" si="36">E63+F63</f>
        <v>462</v>
      </c>
      <c r="E63" s="58">
        <f>F63/2</f>
        <v>154</v>
      </c>
      <c r="F63" s="58">
        <v>308</v>
      </c>
      <c r="G63" s="71"/>
      <c r="H63" s="58">
        <v>90</v>
      </c>
      <c r="I63" s="74"/>
      <c r="J63" s="58"/>
      <c r="K63" s="58"/>
      <c r="L63" s="58">
        <v>128</v>
      </c>
      <c r="M63" s="58">
        <v>180</v>
      </c>
      <c r="N63" s="58"/>
      <c r="O63" s="58"/>
      <c r="P63" s="58"/>
      <c r="Q63" s="58"/>
      <c r="R63" s="72"/>
      <c r="S63" s="72"/>
    </row>
    <row r="64" spans="1:19" s="6" customFormat="1" hidden="1" x14ac:dyDescent="0.2">
      <c r="A64" s="80"/>
      <c r="B64" s="7"/>
      <c r="C64" s="82"/>
      <c r="D64" s="58"/>
      <c r="E64" s="58"/>
      <c r="F64" s="58">
        <f t="shared" ref="F64:F66" si="37">J64+K64+L64+M64+N64+O64+P64+Q64</f>
        <v>0</v>
      </c>
      <c r="G64" s="71"/>
      <c r="H64" s="58"/>
      <c r="I64" s="74"/>
      <c r="J64" s="58"/>
      <c r="K64" s="58"/>
      <c r="L64" s="58"/>
      <c r="M64" s="58"/>
      <c r="N64" s="58"/>
      <c r="O64" s="58"/>
      <c r="P64" s="58"/>
      <c r="Q64" s="58"/>
      <c r="R64" s="72"/>
      <c r="S64" s="72"/>
    </row>
    <row r="65" spans="1:20" s="6" customFormat="1" x14ac:dyDescent="0.2">
      <c r="A65" s="81" t="s">
        <v>196</v>
      </c>
      <c r="B65" s="81" t="s">
        <v>114</v>
      </c>
      <c r="C65" s="82" t="s">
        <v>170</v>
      </c>
      <c r="D65" s="58">
        <v>72</v>
      </c>
      <c r="E65" s="58"/>
      <c r="F65" s="58">
        <f t="shared" si="37"/>
        <v>72</v>
      </c>
      <c r="G65" s="71"/>
      <c r="H65" s="58"/>
      <c r="I65" s="74"/>
      <c r="J65" s="58"/>
      <c r="K65" s="58"/>
      <c r="L65" s="58"/>
      <c r="M65" s="58">
        <v>72</v>
      </c>
      <c r="N65" s="58"/>
      <c r="O65" s="58"/>
      <c r="P65" s="58"/>
      <c r="Q65" s="58"/>
      <c r="R65" s="72"/>
      <c r="S65" s="72"/>
    </row>
    <row r="66" spans="1:20" s="6" customFormat="1" x14ac:dyDescent="0.2">
      <c r="A66" s="80" t="s">
        <v>200</v>
      </c>
      <c r="B66" s="81" t="s">
        <v>178</v>
      </c>
      <c r="C66" s="82" t="s">
        <v>170</v>
      </c>
      <c r="D66" s="58">
        <v>108</v>
      </c>
      <c r="E66" s="58"/>
      <c r="F66" s="58">
        <f t="shared" si="37"/>
        <v>108</v>
      </c>
      <c r="G66" s="71"/>
      <c r="H66" s="58"/>
      <c r="I66" s="74"/>
      <c r="J66" s="58"/>
      <c r="K66" s="58"/>
      <c r="L66" s="58"/>
      <c r="M66" s="58">
        <v>108</v>
      </c>
      <c r="N66" s="58"/>
      <c r="O66" s="58"/>
      <c r="P66" s="58"/>
      <c r="Q66" s="58"/>
      <c r="R66" s="72"/>
      <c r="S66" s="72"/>
    </row>
    <row r="67" spans="1:20" s="72" customFormat="1" ht="31.9" customHeight="1" x14ac:dyDescent="0.2">
      <c r="A67" s="112" t="s">
        <v>214</v>
      </c>
      <c r="B67" s="112" t="s">
        <v>206</v>
      </c>
      <c r="C67" s="121" t="s">
        <v>197</v>
      </c>
      <c r="D67" s="113">
        <f t="shared" ref="D67:Q67" si="38">SUM(D68:D70)</f>
        <v>259</v>
      </c>
      <c r="E67" s="113">
        <f t="shared" si="38"/>
        <v>67</v>
      </c>
      <c r="F67" s="113">
        <f t="shared" si="38"/>
        <v>192</v>
      </c>
      <c r="G67" s="113">
        <f t="shared" si="38"/>
        <v>0</v>
      </c>
      <c r="H67" s="113">
        <f t="shared" si="38"/>
        <v>40</v>
      </c>
      <c r="I67" s="113">
        <f t="shared" si="38"/>
        <v>0</v>
      </c>
      <c r="J67" s="113">
        <f t="shared" si="38"/>
        <v>0</v>
      </c>
      <c r="K67" s="113">
        <f t="shared" si="38"/>
        <v>0</v>
      </c>
      <c r="L67" s="113">
        <f t="shared" si="38"/>
        <v>0</v>
      </c>
      <c r="M67" s="113">
        <f t="shared" si="38"/>
        <v>0</v>
      </c>
      <c r="N67" s="113">
        <f t="shared" si="38"/>
        <v>92</v>
      </c>
      <c r="O67" s="113">
        <f t="shared" si="38"/>
        <v>100</v>
      </c>
      <c r="P67" s="113">
        <f t="shared" si="38"/>
        <v>0</v>
      </c>
      <c r="Q67" s="113">
        <f t="shared" si="38"/>
        <v>0</v>
      </c>
    </row>
    <row r="68" spans="1:20" s="6" customFormat="1" ht="21" customHeight="1" x14ac:dyDescent="0.2">
      <c r="A68" s="81" t="s">
        <v>215</v>
      </c>
      <c r="B68" s="149" t="s">
        <v>182</v>
      </c>
      <c r="C68" s="82" t="s">
        <v>192</v>
      </c>
      <c r="D68" s="58">
        <f t="shared" ref="D68" si="39">E68+F68</f>
        <v>201</v>
      </c>
      <c r="E68" s="58">
        <f>F68/2</f>
        <v>67</v>
      </c>
      <c r="F68" s="58">
        <f>J68+K68+L68+M68+N68+O68+P68+Q68</f>
        <v>134</v>
      </c>
      <c r="G68" s="71"/>
      <c r="H68" s="58">
        <v>40</v>
      </c>
      <c r="I68" s="74"/>
      <c r="J68" s="58"/>
      <c r="K68" s="58"/>
      <c r="L68" s="58"/>
      <c r="M68" s="58"/>
      <c r="N68" s="58">
        <v>92</v>
      </c>
      <c r="O68" s="58">
        <v>42</v>
      </c>
      <c r="P68" s="58"/>
      <c r="Q68" s="58"/>
      <c r="R68" s="72"/>
      <c r="S68" s="72"/>
    </row>
    <row r="69" spans="1:20" s="6" customFormat="1" x14ac:dyDescent="0.2">
      <c r="A69" s="81" t="s">
        <v>226</v>
      </c>
      <c r="B69" s="81" t="s">
        <v>114</v>
      </c>
      <c r="C69" s="82" t="s">
        <v>170</v>
      </c>
      <c r="D69" s="124">
        <f>E69+F69</f>
        <v>58</v>
      </c>
      <c r="E69" s="124"/>
      <c r="F69" s="58">
        <f t="shared" ref="F69" si="40">J69+K69+L69+M69+N69+O69+P69+Q69</f>
        <v>58</v>
      </c>
      <c r="G69" s="125"/>
      <c r="H69" s="124"/>
      <c r="I69" s="74"/>
      <c r="J69" s="58"/>
      <c r="K69" s="58"/>
      <c r="L69" s="58"/>
      <c r="M69" s="58"/>
      <c r="N69" s="58"/>
      <c r="O69" s="58">
        <v>58</v>
      </c>
      <c r="P69" s="58"/>
      <c r="Q69" s="58"/>
      <c r="R69" s="72"/>
      <c r="S69" s="72"/>
    </row>
    <row r="70" spans="1:20" s="6" customFormat="1" hidden="1" x14ac:dyDescent="0.2">
      <c r="A70" s="80"/>
      <c r="B70" s="81"/>
      <c r="C70" s="82"/>
      <c r="D70" s="124"/>
      <c r="E70" s="124"/>
      <c r="F70" s="58"/>
      <c r="G70" s="125"/>
      <c r="H70" s="124"/>
      <c r="I70" s="74"/>
      <c r="J70" s="58"/>
      <c r="K70" s="58"/>
      <c r="L70" s="58"/>
      <c r="M70" s="58"/>
      <c r="N70" s="58"/>
      <c r="O70" s="58"/>
      <c r="P70" s="58"/>
      <c r="Q70" s="58"/>
      <c r="R70" s="72"/>
      <c r="S70" s="72"/>
    </row>
    <row r="71" spans="1:20" s="6" customFormat="1" ht="12.75" hidden="1" customHeight="1" x14ac:dyDescent="0.2">
      <c r="A71" s="112"/>
      <c r="B71" s="112"/>
      <c r="C71" s="121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72"/>
      <c r="S71" s="72"/>
    </row>
    <row r="72" spans="1:20" s="6" customFormat="1" ht="15" hidden="1" customHeight="1" x14ac:dyDescent="0.2">
      <c r="A72" s="80"/>
      <c r="B72" s="81"/>
      <c r="C72" s="82"/>
      <c r="D72" s="58"/>
      <c r="E72" s="58"/>
      <c r="F72" s="58"/>
      <c r="G72" s="71"/>
      <c r="H72" s="58"/>
      <c r="I72" s="74"/>
      <c r="J72" s="58"/>
      <c r="K72" s="58"/>
      <c r="L72" s="58"/>
      <c r="M72" s="58"/>
      <c r="N72" s="58"/>
      <c r="O72" s="58"/>
      <c r="P72" s="58"/>
      <c r="Q72" s="58"/>
      <c r="R72" s="72"/>
      <c r="S72" s="72"/>
    </row>
    <row r="73" spans="1:20" s="6" customFormat="1" ht="14.25" hidden="1" customHeight="1" x14ac:dyDescent="0.2">
      <c r="A73" s="81"/>
      <c r="B73" s="81"/>
      <c r="C73" s="82"/>
      <c r="D73" s="58"/>
      <c r="E73" s="58"/>
      <c r="F73" s="58"/>
      <c r="G73" s="71"/>
      <c r="H73" s="58"/>
      <c r="I73" s="74"/>
      <c r="J73" s="58"/>
      <c r="K73" s="58"/>
      <c r="L73" s="58"/>
      <c r="M73" s="58"/>
      <c r="N73" s="58"/>
      <c r="O73" s="58"/>
      <c r="P73" s="58"/>
      <c r="Q73" s="58"/>
      <c r="R73" s="72"/>
      <c r="S73" s="72"/>
    </row>
    <row r="74" spans="1:20" s="6" customFormat="1" ht="14.25" customHeight="1" x14ac:dyDescent="0.2">
      <c r="A74" s="105"/>
      <c r="B74" s="106" t="s">
        <v>64</v>
      </c>
      <c r="C74" s="120" t="s">
        <v>258</v>
      </c>
      <c r="D74" s="107">
        <f t="shared" ref="D74:Q74" si="41">D9+D26+D31+D34</f>
        <v>7560</v>
      </c>
      <c r="E74" s="107">
        <f t="shared" si="41"/>
        <v>2232</v>
      </c>
      <c r="F74" s="107">
        <f t="shared" si="41"/>
        <v>5328</v>
      </c>
      <c r="G74" s="107" t="e">
        <f t="shared" si="41"/>
        <v>#REF!</v>
      </c>
      <c r="H74" s="107">
        <f t="shared" si="41"/>
        <v>2020</v>
      </c>
      <c r="I74" s="107">
        <f t="shared" si="41"/>
        <v>50</v>
      </c>
      <c r="J74" s="107">
        <f t="shared" si="41"/>
        <v>576</v>
      </c>
      <c r="K74" s="107">
        <f t="shared" si="41"/>
        <v>828</v>
      </c>
      <c r="L74" s="107">
        <f t="shared" si="41"/>
        <v>576</v>
      </c>
      <c r="M74" s="107">
        <f t="shared" si="41"/>
        <v>864</v>
      </c>
      <c r="N74" s="107">
        <f t="shared" si="41"/>
        <v>576</v>
      </c>
      <c r="O74" s="107">
        <f t="shared" si="41"/>
        <v>828</v>
      </c>
      <c r="P74" s="107">
        <f t="shared" si="41"/>
        <v>576</v>
      </c>
      <c r="Q74" s="107">
        <f t="shared" si="41"/>
        <v>504</v>
      </c>
      <c r="R74" s="72"/>
      <c r="S74" s="72"/>
    </row>
    <row r="75" spans="1:20" s="6" customFormat="1" ht="13.5" customHeight="1" x14ac:dyDescent="0.2">
      <c r="A75" s="105"/>
      <c r="B75" s="106" t="s">
        <v>173</v>
      </c>
      <c r="C75" s="156"/>
      <c r="D75" s="115"/>
      <c r="E75" s="115"/>
      <c r="F75" s="115"/>
      <c r="G75" s="115"/>
      <c r="H75" s="115"/>
      <c r="I75" s="115"/>
      <c r="J75" s="115">
        <f t="shared" ref="J75:Q75" si="42">J74/J7</f>
        <v>36</v>
      </c>
      <c r="K75" s="115">
        <f t="shared" si="42"/>
        <v>36</v>
      </c>
      <c r="L75" s="115">
        <f t="shared" si="42"/>
        <v>36</v>
      </c>
      <c r="M75" s="115">
        <f t="shared" si="42"/>
        <v>36</v>
      </c>
      <c r="N75" s="115">
        <f t="shared" si="42"/>
        <v>36</v>
      </c>
      <c r="O75" s="115">
        <f t="shared" si="42"/>
        <v>36</v>
      </c>
      <c r="P75" s="115">
        <f t="shared" si="42"/>
        <v>36</v>
      </c>
      <c r="Q75" s="115">
        <f t="shared" si="42"/>
        <v>36</v>
      </c>
      <c r="R75" s="72"/>
      <c r="S75" s="72"/>
    </row>
    <row r="76" spans="1:20" s="6" customFormat="1" ht="21" customHeight="1" x14ac:dyDescent="0.2">
      <c r="A76" s="79" t="s">
        <v>153</v>
      </c>
      <c r="B76" s="87" t="s">
        <v>183</v>
      </c>
      <c r="C76" s="83" t="s">
        <v>170</v>
      </c>
      <c r="D76" s="58"/>
      <c r="E76" s="58"/>
      <c r="F76" s="58"/>
      <c r="G76" s="71"/>
      <c r="H76" s="58"/>
      <c r="I76" s="74"/>
      <c r="J76" s="58"/>
      <c r="K76" s="58"/>
      <c r="L76" s="58"/>
      <c r="M76" s="58"/>
      <c r="N76" s="58"/>
      <c r="O76" s="58"/>
      <c r="P76" s="58"/>
      <c r="Q76" s="58" t="s">
        <v>172</v>
      </c>
      <c r="R76" s="72"/>
      <c r="S76" s="72"/>
    </row>
    <row r="77" spans="1:20" s="6" customFormat="1" ht="12" x14ac:dyDescent="0.2">
      <c r="A77" s="79" t="s">
        <v>154</v>
      </c>
      <c r="B77" s="87" t="s">
        <v>155</v>
      </c>
      <c r="C77" s="83"/>
      <c r="D77" s="58"/>
      <c r="E77" s="58"/>
      <c r="F77" s="58"/>
      <c r="G77" s="71"/>
      <c r="H77" s="58"/>
      <c r="I77" s="58"/>
      <c r="J77" s="58"/>
      <c r="K77" s="58"/>
      <c r="L77" s="58"/>
      <c r="M77" s="58"/>
      <c r="N77" s="58"/>
      <c r="O77" s="58"/>
      <c r="P77" s="58"/>
      <c r="Q77" s="58" t="s">
        <v>171</v>
      </c>
      <c r="R77" s="72"/>
    </row>
    <row r="78" spans="1:20" s="6" customFormat="1" ht="15" customHeight="1" x14ac:dyDescent="0.2">
      <c r="A78" s="287" t="s">
        <v>227</v>
      </c>
      <c r="B78" s="288"/>
      <c r="C78" s="288"/>
      <c r="D78" s="289"/>
      <c r="E78" s="84"/>
      <c r="F78" s="284" t="s">
        <v>64</v>
      </c>
      <c r="G78" s="280" t="s">
        <v>156</v>
      </c>
      <c r="H78" s="280"/>
      <c r="I78" s="281"/>
      <c r="J78" s="85">
        <v>576</v>
      </c>
      <c r="K78" s="85">
        <v>828</v>
      </c>
      <c r="L78" s="85">
        <v>576</v>
      </c>
      <c r="M78" s="86">
        <v>684</v>
      </c>
      <c r="N78" s="86">
        <v>504</v>
      </c>
      <c r="O78" s="86">
        <v>576</v>
      </c>
      <c r="P78" s="86">
        <v>324</v>
      </c>
      <c r="Q78" s="86">
        <v>396</v>
      </c>
    </row>
    <row r="79" spans="1:20" s="6" customFormat="1" ht="12.6" customHeight="1" x14ac:dyDescent="0.2">
      <c r="A79" s="313" t="s">
        <v>155</v>
      </c>
      <c r="B79" s="314"/>
      <c r="C79" s="314"/>
      <c r="D79" s="315"/>
      <c r="E79" s="89"/>
      <c r="F79" s="285"/>
      <c r="G79" s="280" t="s">
        <v>157</v>
      </c>
      <c r="H79" s="280"/>
      <c r="I79" s="281"/>
      <c r="J79" s="85">
        <v>0</v>
      </c>
      <c r="K79" s="85">
        <v>0</v>
      </c>
      <c r="L79" s="85">
        <v>0</v>
      </c>
      <c r="M79" s="85">
        <v>72</v>
      </c>
      <c r="N79" s="85">
        <v>72</v>
      </c>
      <c r="O79" s="85">
        <v>58</v>
      </c>
      <c r="P79" s="85">
        <v>72</v>
      </c>
      <c r="Q79" s="85">
        <v>36</v>
      </c>
      <c r="S79" s="69"/>
      <c r="T79" s="69"/>
    </row>
    <row r="80" spans="1:20" ht="12.6" customHeight="1" x14ac:dyDescent="0.2">
      <c r="A80" s="293" t="s">
        <v>175</v>
      </c>
      <c r="B80" s="294"/>
      <c r="C80" s="294"/>
      <c r="D80" s="295"/>
      <c r="E80" s="90"/>
      <c r="F80" s="285"/>
      <c r="G80" s="280" t="s">
        <v>185</v>
      </c>
      <c r="H80" s="280"/>
      <c r="I80" s="281"/>
      <c r="J80" s="85">
        <v>0</v>
      </c>
      <c r="K80" s="85">
        <v>0</v>
      </c>
      <c r="L80" s="85">
        <v>0</v>
      </c>
      <c r="M80" s="85">
        <v>108</v>
      </c>
      <c r="N80" s="85">
        <v>0</v>
      </c>
      <c r="O80" s="85">
        <v>194</v>
      </c>
      <c r="P80" s="85">
        <v>180</v>
      </c>
      <c r="Q80" s="87">
        <v>72</v>
      </c>
      <c r="R80" s="6"/>
      <c r="S80" s="70"/>
      <c r="T80" s="70"/>
    </row>
    <row r="81" spans="1:20" ht="12.6" customHeight="1" x14ac:dyDescent="0.2">
      <c r="A81" s="296"/>
      <c r="B81" s="297"/>
      <c r="C81" s="297"/>
      <c r="D81" s="298"/>
      <c r="E81" s="90"/>
      <c r="F81" s="285"/>
      <c r="G81" s="118"/>
      <c r="H81" s="282" t="s">
        <v>186</v>
      </c>
      <c r="I81" s="283"/>
      <c r="J81" s="85"/>
      <c r="K81" s="85"/>
      <c r="L81" s="85"/>
      <c r="M81" s="85"/>
      <c r="N81" s="85"/>
      <c r="O81" s="85"/>
      <c r="P81" s="85"/>
      <c r="Q81" s="87">
        <v>144</v>
      </c>
      <c r="R81" s="6"/>
      <c r="S81" s="70" t="s">
        <v>229</v>
      </c>
      <c r="T81" s="70"/>
    </row>
    <row r="82" spans="1:20" x14ac:dyDescent="0.2">
      <c r="A82" s="290" t="s">
        <v>187</v>
      </c>
      <c r="B82" s="291"/>
      <c r="C82" s="291"/>
      <c r="D82" s="292"/>
      <c r="E82" s="90"/>
      <c r="F82" s="285"/>
      <c r="G82" s="280" t="s">
        <v>158</v>
      </c>
      <c r="H82" s="280"/>
      <c r="I82" s="281"/>
      <c r="J82" s="85">
        <v>0</v>
      </c>
      <c r="K82" s="85">
        <v>5</v>
      </c>
      <c r="L82" s="85">
        <v>0</v>
      </c>
      <c r="M82" s="85">
        <v>4</v>
      </c>
      <c r="N82" s="85">
        <v>0</v>
      </c>
      <c r="O82" s="85">
        <v>4</v>
      </c>
      <c r="P82" s="85">
        <v>4</v>
      </c>
      <c r="Q82" s="85">
        <v>2</v>
      </c>
      <c r="R82" s="6"/>
    </row>
    <row r="83" spans="1:20" x14ac:dyDescent="0.2">
      <c r="A83" s="290" t="s">
        <v>188</v>
      </c>
      <c r="B83" s="291"/>
      <c r="C83" s="291"/>
      <c r="D83" s="292"/>
      <c r="E83" s="90"/>
      <c r="F83" s="285"/>
      <c r="G83" s="280" t="s">
        <v>160</v>
      </c>
      <c r="H83" s="280"/>
      <c r="I83" s="281"/>
      <c r="J83" s="85">
        <v>0</v>
      </c>
      <c r="K83" s="85">
        <v>7</v>
      </c>
      <c r="L83" s="85">
        <v>2</v>
      </c>
      <c r="M83" s="85">
        <v>7</v>
      </c>
      <c r="N83" s="85">
        <v>3</v>
      </c>
      <c r="O83" s="85">
        <v>4</v>
      </c>
      <c r="P83" s="85">
        <v>4</v>
      </c>
      <c r="Q83" s="85">
        <v>5</v>
      </c>
      <c r="R83" s="6"/>
    </row>
    <row r="84" spans="1:20" x14ac:dyDescent="0.2">
      <c r="A84" s="277" t="s">
        <v>189</v>
      </c>
      <c r="B84" s="278"/>
      <c r="C84" s="278"/>
      <c r="D84" s="279"/>
      <c r="E84" s="92"/>
      <c r="F84" s="286"/>
      <c r="G84" s="280" t="s">
        <v>159</v>
      </c>
      <c r="H84" s="280"/>
      <c r="I84" s="281"/>
      <c r="J84" s="85">
        <v>1</v>
      </c>
      <c r="K84" s="85">
        <v>0</v>
      </c>
      <c r="L84" s="85">
        <v>2</v>
      </c>
      <c r="M84" s="85">
        <v>1</v>
      </c>
      <c r="N84" s="85">
        <v>1</v>
      </c>
      <c r="O84" s="85">
        <v>1</v>
      </c>
      <c r="P84" s="85">
        <v>1</v>
      </c>
      <c r="Q84" s="85"/>
      <c r="R84" s="6"/>
    </row>
    <row r="85" spans="1:20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1:20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1:20" x14ac:dyDescent="0.2">
      <c r="A87" s="91"/>
      <c r="B87" s="93"/>
      <c r="C87" s="126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1:20" x14ac:dyDescent="0.2">
      <c r="A88" s="91"/>
      <c r="B88" s="93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1:20" x14ac:dyDescent="0.2">
      <c r="A89" s="91"/>
      <c r="B89" s="93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1:20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</sheetData>
  <mergeCells count="34">
    <mergeCell ref="L4:M4"/>
    <mergeCell ref="E3:E7"/>
    <mergeCell ref="A79:D79"/>
    <mergeCell ref="G79:I79"/>
    <mergeCell ref="A1:Q1"/>
    <mergeCell ref="H5:H7"/>
    <mergeCell ref="A2:A7"/>
    <mergeCell ref="B2:B7"/>
    <mergeCell ref="C2:C7"/>
    <mergeCell ref="N4:O4"/>
    <mergeCell ref="P4:Q4"/>
    <mergeCell ref="G5:G7"/>
    <mergeCell ref="I5:I7"/>
    <mergeCell ref="G4:I4"/>
    <mergeCell ref="D2:I2"/>
    <mergeCell ref="J2:Q3"/>
    <mergeCell ref="D3:D7"/>
    <mergeCell ref="F3:I3"/>
    <mergeCell ref="F4:F7"/>
    <mergeCell ref="J4:K4"/>
    <mergeCell ref="A23:B23"/>
    <mergeCell ref="A84:D84"/>
    <mergeCell ref="G82:I82"/>
    <mergeCell ref="G83:I83"/>
    <mergeCell ref="G84:I84"/>
    <mergeCell ref="H81:I81"/>
    <mergeCell ref="F78:F84"/>
    <mergeCell ref="A78:D78"/>
    <mergeCell ref="A83:D83"/>
    <mergeCell ref="A80:D80"/>
    <mergeCell ref="A82:D82"/>
    <mergeCell ref="A81:D81"/>
    <mergeCell ref="G80:I80"/>
    <mergeCell ref="G78:I78"/>
  </mergeCells>
  <phoneticPr fontId="2" type="noConversion"/>
  <pageMargins left="0.78740157480314965" right="0.31496062992125984" top="0.51181102362204722" bottom="0.35433070866141736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ТЛ</vt:lpstr>
      <vt:lpstr>График</vt:lpstr>
      <vt:lpstr>2 План УП </vt:lpstr>
      <vt:lpstr>'2 План УП '!Заголовки_для_печати</vt:lpstr>
      <vt:lpstr>'2 План УП '!Область_печати</vt:lpstr>
      <vt:lpstr>График!Область_печати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Мария Задуева</cp:lastModifiedBy>
  <cp:lastPrinted>2020-08-28T12:16:18Z</cp:lastPrinted>
  <dcterms:created xsi:type="dcterms:W3CDTF">2000-06-29T10:31:41Z</dcterms:created>
  <dcterms:modified xsi:type="dcterms:W3CDTF">2021-09-03T12:13:20Z</dcterms:modified>
</cp:coreProperties>
</file>